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107277\Reporting\HTT\2026\2026-06-30\06 Dateien für Homepage\"/>
    </mc:Choice>
  </mc:AlternateContent>
  <xr:revisionPtr revIDLastSave="0" documentId="13_ncr:1_{9C589CBE-E231-4407-B08F-7A0150867832}" xr6:coauthVersionLast="47" xr6:coauthVersionMax="47" xr10:uidLastSave="{00000000-0000-0000-0000-000000000000}"/>
  <bookViews>
    <workbookView xWindow="-120" yWindow="-120" windowWidth="29040" windowHeight="15720" tabRatio="750" firstSheet="1" activeTab="1" xr2:uid="{00000000-000D-0000-FFFF-FFFF00000000}"/>
  </bookViews>
  <sheets>
    <sheet name="Disclaimer" sheetId="1" state="hidden"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erweitertes vdp-Template" sheetId="15" state="hidden" r:id="rId9"/>
    <sheet name="extended vdp-Template" sheetId="16" state="hidden" r:id="rId10"/>
    <sheet name="C. HTT Harmonised Glossary" sheetId="9" r:id="rId11"/>
    <sheet name="E. Optional ECB-ECAIs data" sheetId="10" state="hidden" r:id="rId12"/>
    <sheet name="F1. Sustainable M data" sheetId="11" r:id="rId13"/>
    <sheet name="F2. Sustainable PS data" sheetId="12" state="hidden" r:id="rId14"/>
    <sheet name="E.g. General" sheetId="13" state="hidden" r:id="rId15"/>
    <sheet name="E.g. Other" sheetId="14" state="hidden" r:id="rId16"/>
  </sheets>
  <definedNames>
    <definedName name="_IDVTrackerBlocked58_P" hidden="1">0</definedName>
    <definedName name="_IDVTrackerEx58_P" hidden="1">0</definedName>
    <definedName name="_IDVTrackerFreigabeDateiID58_P" hidden="1">-1</definedName>
    <definedName name="_IDVTrackerFreigabeStatus58_P" hidden="1">0</definedName>
    <definedName name="_IDVTrackerFreigabeVersion58_P" hidden="1">-1</definedName>
    <definedName name="_IDVTrackerID58_P" hidden="1">2203967</definedName>
    <definedName name="_IDVTrackerMajorVersion58_P" hidden="1">1</definedName>
    <definedName name="_IDVTrackerMinorVersion58_P" hidden="1">0</definedName>
    <definedName name="_IDVTrackerVersion58_P" hidden="1">2</definedName>
    <definedName name="_xlnm.Print_Area" localSheetId="8">'erweitertes vdp-Template'!$A$1:$H$39</definedName>
    <definedName name="_xlnm.Print_Area" localSheetId="9">'extended vdp-Template'!$A$1:$H$39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5" l="1"/>
  <c r="H39" i="16" l="1"/>
  <c r="G39" i="16"/>
  <c r="F39" i="16"/>
  <c r="E39" i="16"/>
  <c r="D39" i="16"/>
  <c r="C39" i="16"/>
  <c r="G37" i="16"/>
  <c r="F37" i="16"/>
  <c r="E37" i="16"/>
  <c r="D37" i="16"/>
  <c r="C37" i="16"/>
  <c r="G35" i="16"/>
  <c r="F35" i="16"/>
  <c r="E35" i="16"/>
  <c r="D35" i="16"/>
  <c r="C35" i="16"/>
  <c r="D33" i="16"/>
  <c r="C33" i="16"/>
  <c r="D32" i="16"/>
  <c r="C32" i="16"/>
  <c r="D31" i="16"/>
  <c r="C31" i="16"/>
  <c r="D30" i="16"/>
  <c r="C30" i="16"/>
  <c r="D29" i="16"/>
  <c r="C29" i="16"/>
  <c r="D28" i="16"/>
  <c r="C28" i="16"/>
  <c r="D27" i="16"/>
  <c r="C27" i="16"/>
  <c r="D26" i="16"/>
  <c r="C26" i="16"/>
  <c r="D25" i="16"/>
  <c r="C25" i="16"/>
  <c r="D24" i="16"/>
  <c r="C24" i="16"/>
  <c r="D23" i="16"/>
  <c r="C23" i="16"/>
  <c r="D22" i="16"/>
  <c r="C22" i="16"/>
  <c r="C19" i="16"/>
  <c r="C18" i="16"/>
  <c r="C17" i="16"/>
  <c r="G16" i="16"/>
  <c r="C16" i="16"/>
  <c r="G15" i="16"/>
  <c r="H14" i="16"/>
  <c r="G14" i="16"/>
  <c r="C14" i="16"/>
  <c r="H13" i="16"/>
  <c r="G13" i="16"/>
  <c r="C13" i="16"/>
  <c r="H12" i="16"/>
  <c r="G12" i="16"/>
  <c r="H9" i="16"/>
  <c r="H5" i="16"/>
  <c r="C4" i="16"/>
  <c r="H3" i="16"/>
  <c r="C3" i="16"/>
  <c r="H2" i="16"/>
  <c r="C2" i="16"/>
  <c r="B1" i="16"/>
  <c r="C193" i="12" l="1"/>
  <c r="F192" i="12"/>
  <c r="F191" i="12"/>
  <c r="F190" i="12"/>
  <c r="F189" i="12"/>
  <c r="F193" i="12" s="1"/>
  <c r="C122" i="12"/>
  <c r="C118" i="12"/>
  <c r="C90" i="12"/>
  <c r="C83" i="12"/>
  <c r="F82" i="12"/>
  <c r="F81" i="12"/>
  <c r="F80" i="12"/>
  <c r="F83" i="12" s="1"/>
  <c r="D78" i="12"/>
  <c r="C78" i="12"/>
  <c r="G77" i="12"/>
  <c r="F77" i="12"/>
  <c r="G76" i="12"/>
  <c r="F76" i="12"/>
  <c r="G75" i="12"/>
  <c r="F75" i="12"/>
  <c r="G74" i="12"/>
  <c r="F74" i="12"/>
  <c r="G73" i="12"/>
  <c r="F73" i="12"/>
  <c r="G72" i="12"/>
  <c r="F72" i="12"/>
  <c r="G71" i="12"/>
  <c r="F71" i="12"/>
  <c r="G70" i="12"/>
  <c r="F70" i="12"/>
  <c r="G69" i="12"/>
  <c r="F69" i="12"/>
  <c r="G68" i="12"/>
  <c r="F68" i="12"/>
  <c r="G67" i="12"/>
  <c r="F67" i="12"/>
  <c r="G66" i="12"/>
  <c r="F66" i="12"/>
  <c r="G65" i="12"/>
  <c r="F65" i="12"/>
  <c r="G64" i="12"/>
  <c r="F64" i="12"/>
  <c r="G63" i="12"/>
  <c r="G78" i="12" s="1"/>
  <c r="F63" i="12"/>
  <c r="F78" i="12" s="1"/>
  <c r="D47" i="12"/>
  <c r="C47" i="12"/>
  <c r="G46" i="12"/>
  <c r="G45" i="12"/>
  <c r="G44" i="12"/>
  <c r="G43" i="12"/>
  <c r="G42" i="12"/>
  <c r="G41" i="12"/>
  <c r="G40" i="12"/>
  <c r="G39" i="12"/>
  <c r="G38" i="12"/>
  <c r="G37" i="12"/>
  <c r="G36" i="12"/>
  <c r="G35" i="12"/>
  <c r="G34" i="12"/>
  <c r="G33" i="12"/>
  <c r="G32" i="12"/>
  <c r="G31" i="12"/>
  <c r="G47" i="12" s="1"/>
  <c r="D22" i="12"/>
  <c r="C22" i="12"/>
  <c r="G21" i="12"/>
  <c r="G16" i="12"/>
  <c r="G11" i="12"/>
  <c r="G22" i="12" s="1"/>
  <c r="G635" i="11"/>
  <c r="D634" i="11"/>
  <c r="G634" i="11" s="1"/>
  <c r="C634" i="11"/>
  <c r="D618" i="11"/>
  <c r="C618" i="11"/>
  <c r="G617" i="11"/>
  <c r="G616" i="11"/>
  <c r="G615" i="11"/>
  <c r="G614" i="11"/>
  <c r="G618" i="11" s="1"/>
  <c r="F614" i="11"/>
  <c r="F618" i="11" s="1"/>
  <c r="D602" i="11"/>
  <c r="C602" i="11"/>
  <c r="G601" i="11"/>
  <c r="F601" i="11"/>
  <c r="G600" i="11"/>
  <c r="F600" i="11"/>
  <c r="G599" i="11"/>
  <c r="F599" i="11"/>
  <c r="G598" i="11"/>
  <c r="F598" i="11"/>
  <c r="G597" i="11"/>
  <c r="F597" i="11"/>
  <c r="G596" i="11"/>
  <c r="F596" i="11"/>
  <c r="G595" i="11"/>
  <c r="F595" i="11"/>
  <c r="G594" i="11"/>
  <c r="F594" i="11"/>
  <c r="G593" i="11"/>
  <c r="F593" i="11"/>
  <c r="G592" i="11"/>
  <c r="F592" i="11"/>
  <c r="G591" i="11"/>
  <c r="F591" i="11"/>
  <c r="G590" i="11"/>
  <c r="F590" i="11"/>
  <c r="G589" i="11"/>
  <c r="G602" i="11" s="1"/>
  <c r="F589" i="11"/>
  <c r="F602" i="11" s="1"/>
  <c r="D587" i="11"/>
  <c r="C587" i="11"/>
  <c r="G586" i="11"/>
  <c r="F586" i="11"/>
  <c r="G585" i="11"/>
  <c r="F585" i="11"/>
  <c r="G584" i="11"/>
  <c r="F584" i="11"/>
  <c r="G583" i="11"/>
  <c r="F583" i="11"/>
  <c r="G582" i="11"/>
  <c r="F582" i="11"/>
  <c r="G581" i="11"/>
  <c r="F581" i="11"/>
  <c r="G580" i="11"/>
  <c r="F580" i="11"/>
  <c r="G579" i="11"/>
  <c r="F579" i="11"/>
  <c r="G578" i="11"/>
  <c r="F578" i="11"/>
  <c r="G577" i="11"/>
  <c r="F577" i="11"/>
  <c r="G576" i="11"/>
  <c r="F576" i="11"/>
  <c r="G575" i="11"/>
  <c r="F575" i="11"/>
  <c r="G574" i="11"/>
  <c r="F574" i="11"/>
  <c r="G573" i="11"/>
  <c r="F573" i="11"/>
  <c r="G572" i="11"/>
  <c r="F572" i="11"/>
  <c r="G571" i="11"/>
  <c r="F571" i="11"/>
  <c r="G570" i="11"/>
  <c r="F570" i="11"/>
  <c r="G569" i="11"/>
  <c r="G587" i="11" s="1"/>
  <c r="F569" i="11"/>
  <c r="F587" i="11" s="1"/>
  <c r="D564" i="11"/>
  <c r="C564" i="11"/>
  <c r="G563" i="11"/>
  <c r="F563" i="11"/>
  <c r="G562" i="11"/>
  <c r="F562" i="11"/>
  <c r="G561" i="11"/>
  <c r="F561" i="11"/>
  <c r="G560" i="11"/>
  <c r="F560" i="11"/>
  <c r="G559" i="11"/>
  <c r="F559" i="11"/>
  <c r="G558" i="11"/>
  <c r="F558" i="11"/>
  <c r="G557" i="11"/>
  <c r="F557" i="11"/>
  <c r="G556" i="11"/>
  <c r="F556" i="11"/>
  <c r="G555" i="11"/>
  <c r="F555" i="11"/>
  <c r="G554" i="11"/>
  <c r="F554" i="11"/>
  <c r="G553" i="11"/>
  <c r="F553" i="11"/>
  <c r="G552" i="11"/>
  <c r="F552" i="11"/>
  <c r="G551" i="11"/>
  <c r="F551" i="11"/>
  <c r="G550" i="11"/>
  <c r="F550" i="11"/>
  <c r="G549" i="11"/>
  <c r="F549" i="11"/>
  <c r="G548" i="11"/>
  <c r="F548" i="11"/>
  <c r="G547" i="11"/>
  <c r="F547" i="11"/>
  <c r="G546" i="11"/>
  <c r="G564" i="11" s="1"/>
  <c r="F546" i="11"/>
  <c r="F564" i="11" s="1"/>
  <c r="D507" i="11"/>
  <c r="C507" i="11"/>
  <c r="G506" i="11"/>
  <c r="F506" i="11"/>
  <c r="G505" i="11"/>
  <c r="F505" i="11"/>
  <c r="G504" i="11"/>
  <c r="F504" i="11"/>
  <c r="G503" i="11"/>
  <c r="F503" i="11"/>
  <c r="G502" i="11"/>
  <c r="F502" i="11"/>
  <c r="G501" i="11"/>
  <c r="F501" i="11"/>
  <c r="G500" i="11"/>
  <c r="F500" i="11"/>
  <c r="G499" i="11"/>
  <c r="G507" i="11" s="1"/>
  <c r="F499" i="11"/>
  <c r="F507" i="11" s="1"/>
  <c r="D485" i="11"/>
  <c r="C485" i="11"/>
  <c r="G484" i="11"/>
  <c r="F484" i="11"/>
  <c r="G483" i="11"/>
  <c r="F483" i="11"/>
  <c r="G482" i="11"/>
  <c r="F482" i="11"/>
  <c r="G481" i="11"/>
  <c r="F481" i="11"/>
  <c r="G480" i="11"/>
  <c r="F480" i="11"/>
  <c r="G479" i="11"/>
  <c r="F479" i="11"/>
  <c r="G478" i="11"/>
  <c r="F478" i="11"/>
  <c r="G477" i="11"/>
  <c r="G485" i="11" s="1"/>
  <c r="F477" i="11"/>
  <c r="F485" i="11" s="1"/>
  <c r="D472" i="11"/>
  <c r="C472" i="11"/>
  <c r="G471" i="11"/>
  <c r="F471" i="11"/>
  <c r="G470" i="11"/>
  <c r="F470" i="11"/>
  <c r="G469" i="11"/>
  <c r="F469" i="11"/>
  <c r="G468" i="11"/>
  <c r="F468" i="11"/>
  <c r="G467" i="11"/>
  <c r="F467" i="11"/>
  <c r="G466" i="11"/>
  <c r="F466" i="11"/>
  <c r="G465" i="11"/>
  <c r="F465" i="11"/>
  <c r="G464" i="11"/>
  <c r="F464" i="11"/>
  <c r="G463" i="11"/>
  <c r="F463" i="11"/>
  <c r="G462" i="11"/>
  <c r="F462" i="11"/>
  <c r="G461" i="11"/>
  <c r="F461" i="11"/>
  <c r="G460" i="11"/>
  <c r="F460" i="11"/>
  <c r="G459" i="11"/>
  <c r="F459" i="11"/>
  <c r="G458" i="11"/>
  <c r="F458" i="11"/>
  <c r="G457" i="11"/>
  <c r="F457" i="11"/>
  <c r="G456" i="11"/>
  <c r="F456" i="11"/>
  <c r="G455" i="11"/>
  <c r="F455" i="11"/>
  <c r="G454" i="11"/>
  <c r="F454" i="11"/>
  <c r="G453" i="11"/>
  <c r="F453" i="11"/>
  <c r="G452" i="11"/>
  <c r="F452" i="11"/>
  <c r="G451" i="11"/>
  <c r="F451" i="11"/>
  <c r="G450" i="11"/>
  <c r="F450" i="11"/>
  <c r="G449" i="11"/>
  <c r="F449" i="11"/>
  <c r="G448" i="11"/>
  <c r="G472" i="11" s="1"/>
  <c r="F448" i="11"/>
  <c r="F472" i="11" s="1"/>
  <c r="G404" i="11"/>
  <c r="D402" i="11"/>
  <c r="C402" i="11"/>
  <c r="D392" i="11"/>
  <c r="C392" i="11"/>
  <c r="G391" i="11"/>
  <c r="F391" i="11"/>
  <c r="G390" i="11"/>
  <c r="F390" i="11"/>
  <c r="G389" i="11"/>
  <c r="F389" i="11"/>
  <c r="G388" i="11"/>
  <c r="G392" i="11" s="1"/>
  <c r="F388" i="11"/>
  <c r="F392" i="11" s="1"/>
  <c r="D385" i="11"/>
  <c r="C385" i="11"/>
  <c r="G384" i="11"/>
  <c r="F384" i="11"/>
  <c r="G383" i="11"/>
  <c r="F383" i="11"/>
  <c r="G382" i="11"/>
  <c r="F382" i="11"/>
  <c r="G381" i="11"/>
  <c r="F381" i="11"/>
  <c r="G380" i="11"/>
  <c r="F380" i="11"/>
  <c r="G379" i="11"/>
  <c r="F379" i="11"/>
  <c r="G378" i="11"/>
  <c r="G385" i="11" s="1"/>
  <c r="F378" i="11"/>
  <c r="F385" i="11" s="1"/>
  <c r="D366" i="11"/>
  <c r="C366" i="11"/>
  <c r="G365" i="11"/>
  <c r="F365" i="11"/>
  <c r="G364" i="11"/>
  <c r="F364" i="11"/>
  <c r="G363" i="11"/>
  <c r="F363" i="11"/>
  <c r="G362" i="11"/>
  <c r="F362" i="11"/>
  <c r="G361" i="11"/>
  <c r="F361" i="11"/>
  <c r="G360" i="11"/>
  <c r="F360" i="11"/>
  <c r="G359" i="11"/>
  <c r="F359" i="11"/>
  <c r="G358" i="11"/>
  <c r="F358" i="11"/>
  <c r="G357" i="11"/>
  <c r="F357" i="11"/>
  <c r="G356" i="11"/>
  <c r="F356" i="11"/>
  <c r="G355" i="11"/>
  <c r="F355" i="11"/>
  <c r="G354" i="11"/>
  <c r="F354" i="11"/>
  <c r="G353" i="11"/>
  <c r="G366" i="11" s="1"/>
  <c r="F353" i="11"/>
  <c r="F366" i="11" s="1"/>
  <c r="D349" i="11"/>
  <c r="G367" i="11" s="1"/>
  <c r="C349" i="11"/>
  <c r="F367" i="11" s="1"/>
  <c r="G348" i="11"/>
  <c r="F348" i="11"/>
  <c r="G347" i="11"/>
  <c r="F347" i="11"/>
  <c r="G346" i="11"/>
  <c r="F346" i="11"/>
  <c r="G345" i="11"/>
  <c r="F345" i="11"/>
  <c r="G344" i="11"/>
  <c r="F344" i="11"/>
  <c r="G343" i="11"/>
  <c r="F343" i="11"/>
  <c r="G342" i="11"/>
  <c r="F342" i="11"/>
  <c r="G341" i="11"/>
  <c r="F341" i="11"/>
  <c r="G340" i="11"/>
  <c r="F340" i="11"/>
  <c r="G339" i="11"/>
  <c r="F339" i="11"/>
  <c r="G338" i="11"/>
  <c r="F338" i="11"/>
  <c r="G337" i="11"/>
  <c r="F337" i="11"/>
  <c r="G336" i="11"/>
  <c r="F336" i="11"/>
  <c r="G335" i="11"/>
  <c r="F335" i="11"/>
  <c r="G334" i="11"/>
  <c r="F334" i="11"/>
  <c r="G333" i="11"/>
  <c r="F333" i="11"/>
  <c r="G332" i="11"/>
  <c r="F332" i="11"/>
  <c r="G331" i="11"/>
  <c r="G349" i="11" s="1"/>
  <c r="F331" i="11"/>
  <c r="F349" i="11" s="1"/>
  <c r="D326" i="11"/>
  <c r="C326" i="11"/>
  <c r="G325" i="11"/>
  <c r="F325" i="11"/>
  <c r="G324" i="11"/>
  <c r="F324" i="11"/>
  <c r="G323" i="11"/>
  <c r="F323" i="11"/>
  <c r="G322" i="11"/>
  <c r="F322" i="11"/>
  <c r="G321" i="11"/>
  <c r="F321" i="11"/>
  <c r="G320" i="11"/>
  <c r="F320" i="11"/>
  <c r="G319" i="11"/>
  <c r="F319" i="11"/>
  <c r="G318" i="11"/>
  <c r="F318" i="11"/>
  <c r="G317" i="11"/>
  <c r="F317" i="11"/>
  <c r="G316" i="11"/>
  <c r="F316" i="11"/>
  <c r="G315" i="11"/>
  <c r="F315" i="11"/>
  <c r="G314" i="11"/>
  <c r="F314" i="11"/>
  <c r="G313" i="11"/>
  <c r="F313" i="11"/>
  <c r="G312" i="11"/>
  <c r="F312" i="11"/>
  <c r="G311" i="11"/>
  <c r="F311" i="11"/>
  <c r="G310" i="11"/>
  <c r="F310" i="11"/>
  <c r="G309" i="11"/>
  <c r="F309" i="11"/>
  <c r="G308" i="11"/>
  <c r="G326" i="11" s="1"/>
  <c r="F308" i="11"/>
  <c r="F326" i="11" s="1"/>
  <c r="D273" i="11"/>
  <c r="C273" i="11"/>
  <c r="G272" i="11"/>
  <c r="F272" i="11"/>
  <c r="G271" i="11"/>
  <c r="F271" i="11"/>
  <c r="G270" i="11"/>
  <c r="F270" i="11"/>
  <c r="G269" i="11"/>
  <c r="F269" i="11"/>
  <c r="G268" i="11"/>
  <c r="F268" i="11"/>
  <c r="G267" i="11"/>
  <c r="F267" i="11"/>
  <c r="G266" i="11"/>
  <c r="F266" i="11"/>
  <c r="G265" i="11"/>
  <c r="G273" i="11" s="1"/>
  <c r="F265" i="11"/>
  <c r="F273" i="11" s="1"/>
  <c r="D251" i="11"/>
  <c r="C251" i="11"/>
  <c r="G250" i="11"/>
  <c r="F250" i="11"/>
  <c r="G249" i="11"/>
  <c r="F249" i="11"/>
  <c r="G248" i="11"/>
  <c r="F248" i="11"/>
  <c r="G247" i="11"/>
  <c r="F247" i="11"/>
  <c r="G246" i="11"/>
  <c r="F246" i="11"/>
  <c r="G245" i="11"/>
  <c r="F245" i="11"/>
  <c r="G244" i="11"/>
  <c r="F244" i="11"/>
  <c r="G243" i="11"/>
  <c r="G251" i="11" s="1"/>
  <c r="F243" i="11"/>
  <c r="F251" i="11" s="1"/>
  <c r="D238" i="11"/>
  <c r="C238" i="11"/>
  <c r="G237" i="11"/>
  <c r="F237" i="11"/>
  <c r="G236" i="11"/>
  <c r="F236" i="11"/>
  <c r="G235" i="11"/>
  <c r="F235" i="11"/>
  <c r="G234" i="11"/>
  <c r="F234" i="11"/>
  <c r="G233" i="11"/>
  <c r="F233" i="11"/>
  <c r="G232" i="11"/>
  <c r="F232" i="11"/>
  <c r="G231" i="11"/>
  <c r="F231" i="11"/>
  <c r="G230" i="11"/>
  <c r="F230" i="11"/>
  <c r="G229" i="11"/>
  <c r="F229" i="11"/>
  <c r="G228" i="11"/>
  <c r="F228" i="11"/>
  <c r="G227" i="11"/>
  <c r="F227" i="11"/>
  <c r="G226" i="11"/>
  <c r="F226" i="11"/>
  <c r="G225" i="11"/>
  <c r="F225" i="11"/>
  <c r="G224" i="11"/>
  <c r="F224" i="11"/>
  <c r="G223" i="11"/>
  <c r="F223" i="11"/>
  <c r="G222" i="11"/>
  <c r="F222" i="11"/>
  <c r="G221" i="11"/>
  <c r="F221" i="11"/>
  <c r="G220" i="11"/>
  <c r="F220" i="11"/>
  <c r="G219" i="11"/>
  <c r="F219" i="11"/>
  <c r="G218" i="11"/>
  <c r="F218" i="11"/>
  <c r="G217" i="11"/>
  <c r="F217" i="11"/>
  <c r="G216" i="11"/>
  <c r="F216" i="11"/>
  <c r="G215" i="11"/>
  <c r="F215" i="11"/>
  <c r="G214" i="11"/>
  <c r="G238" i="11" s="1"/>
  <c r="F214" i="11"/>
  <c r="F238" i="11" s="1"/>
  <c r="F97" i="11"/>
  <c r="D97" i="11"/>
  <c r="C97" i="11"/>
  <c r="F93" i="11"/>
  <c r="D93" i="11"/>
  <c r="C93" i="11"/>
  <c r="F65" i="11"/>
  <c r="D65" i="11"/>
  <c r="C65" i="11"/>
  <c r="F49" i="11"/>
  <c r="C29" i="11"/>
  <c r="F28" i="11"/>
  <c r="F27" i="11"/>
  <c r="F26" i="11"/>
  <c r="F29" i="11" s="1"/>
  <c r="D18" i="11"/>
  <c r="C18" i="11"/>
  <c r="G76" i="10"/>
  <c r="G75" i="10"/>
  <c r="D179" i="8"/>
  <c r="C179" i="8"/>
  <c r="G178" i="8"/>
  <c r="F178" i="8"/>
  <c r="G177" i="8"/>
  <c r="F177" i="8"/>
  <c r="G176" i="8"/>
  <c r="F176" i="8"/>
  <c r="G175" i="8"/>
  <c r="F175" i="8"/>
  <c r="G174" i="8"/>
  <c r="F174" i="8"/>
  <c r="G173" i="8"/>
  <c r="F173" i="8"/>
  <c r="G172" i="8"/>
  <c r="F172" i="8"/>
  <c r="G171" i="8"/>
  <c r="G179" i="8" s="1"/>
  <c r="F171" i="8"/>
  <c r="F179" i="8" s="1"/>
  <c r="D157" i="8"/>
  <c r="C157" i="8"/>
  <c r="G156" i="8"/>
  <c r="F156" i="8"/>
  <c r="G155" i="8"/>
  <c r="F155" i="8"/>
  <c r="G154" i="8"/>
  <c r="F154" i="8"/>
  <c r="G153" i="8"/>
  <c r="F153" i="8"/>
  <c r="G152" i="8"/>
  <c r="F152" i="8"/>
  <c r="G151" i="8"/>
  <c r="F151" i="8"/>
  <c r="G150" i="8"/>
  <c r="F150" i="8"/>
  <c r="G149" i="8"/>
  <c r="G157" i="8" s="1"/>
  <c r="F149" i="8"/>
  <c r="F157" i="8" s="1"/>
  <c r="D144" i="8"/>
  <c r="C144" i="8"/>
  <c r="G143" i="8"/>
  <c r="F143" i="8"/>
  <c r="G142" i="8"/>
  <c r="F142" i="8"/>
  <c r="G141" i="8"/>
  <c r="F141" i="8"/>
  <c r="G140" i="8"/>
  <c r="F140" i="8"/>
  <c r="G139" i="8"/>
  <c r="F139" i="8"/>
  <c r="G138" i="8"/>
  <c r="F138" i="8"/>
  <c r="G137" i="8"/>
  <c r="F137" i="8"/>
  <c r="G136" i="8"/>
  <c r="F136" i="8"/>
  <c r="G135" i="8"/>
  <c r="F135" i="8"/>
  <c r="G134" i="8"/>
  <c r="F134" i="8"/>
  <c r="G133" i="8"/>
  <c r="F133" i="8"/>
  <c r="G132" i="8"/>
  <c r="F132" i="8"/>
  <c r="G131" i="8"/>
  <c r="F131" i="8"/>
  <c r="G130" i="8"/>
  <c r="F130" i="8"/>
  <c r="G129" i="8"/>
  <c r="F129" i="8"/>
  <c r="G128" i="8"/>
  <c r="F128" i="8"/>
  <c r="G127" i="8"/>
  <c r="F127" i="8"/>
  <c r="G126" i="8"/>
  <c r="F126" i="8"/>
  <c r="G125" i="8"/>
  <c r="F125" i="8"/>
  <c r="G124" i="8"/>
  <c r="F124" i="8"/>
  <c r="G123" i="8"/>
  <c r="F123" i="8"/>
  <c r="G122" i="8"/>
  <c r="F122" i="8"/>
  <c r="G121" i="8"/>
  <c r="F121" i="8"/>
  <c r="G120" i="8"/>
  <c r="G144" i="8" s="1"/>
  <c r="F120" i="8"/>
  <c r="F144" i="8" s="1"/>
  <c r="C58" i="8"/>
  <c r="C54" i="8"/>
  <c r="C26" i="8"/>
  <c r="C152" i="7"/>
  <c r="F151" i="7"/>
  <c r="F150" i="7"/>
  <c r="F149" i="7"/>
  <c r="F148" i="7"/>
  <c r="F152" i="7" s="1"/>
  <c r="C81" i="7"/>
  <c r="C77" i="7"/>
  <c r="C49" i="7"/>
  <c r="C42" i="7"/>
  <c r="F41" i="7"/>
  <c r="F40" i="7"/>
  <c r="F39" i="7"/>
  <c r="F42" i="7" s="1"/>
  <c r="D37" i="7"/>
  <c r="C37" i="7"/>
  <c r="G36" i="7"/>
  <c r="F36" i="7"/>
  <c r="G35" i="7"/>
  <c r="F35" i="7"/>
  <c r="G34" i="7"/>
  <c r="F34" i="7"/>
  <c r="G33" i="7"/>
  <c r="F33" i="7"/>
  <c r="G32" i="7"/>
  <c r="F32" i="7"/>
  <c r="G31" i="7"/>
  <c r="F31" i="7"/>
  <c r="G30" i="7"/>
  <c r="F30" i="7"/>
  <c r="G29" i="7"/>
  <c r="F29" i="7"/>
  <c r="G28" i="7"/>
  <c r="F28" i="7"/>
  <c r="G27" i="7"/>
  <c r="F27" i="7"/>
  <c r="G26" i="7"/>
  <c r="F26" i="7"/>
  <c r="G25" i="7"/>
  <c r="F25" i="7"/>
  <c r="G24" i="7"/>
  <c r="F24" i="7"/>
  <c r="G23" i="7"/>
  <c r="F23" i="7"/>
  <c r="G22" i="7"/>
  <c r="G37" i="7" s="1"/>
  <c r="F22" i="7"/>
  <c r="F37" i="7" s="1"/>
  <c r="G622" i="6"/>
  <c r="G621" i="6"/>
  <c r="G620" i="6"/>
  <c r="G619" i="6"/>
  <c r="D617" i="6"/>
  <c r="C617" i="6"/>
  <c r="D601" i="6"/>
  <c r="C601" i="6"/>
  <c r="G600" i="6"/>
  <c r="F600" i="6"/>
  <c r="G599" i="6"/>
  <c r="F599" i="6"/>
  <c r="G598" i="6"/>
  <c r="F598" i="6"/>
  <c r="G597" i="6"/>
  <c r="G601" i="6" s="1"/>
  <c r="F597" i="6"/>
  <c r="F601" i="6" s="1"/>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G585" i="6" s="1"/>
  <c r="F572" i="6"/>
  <c r="F585" i="6" s="1"/>
  <c r="D567" i="6"/>
  <c r="C567" i="6"/>
  <c r="G566" i="6"/>
  <c r="F566" i="6"/>
  <c r="G565" i="6"/>
  <c r="F565" i="6"/>
  <c r="G564" i="6"/>
  <c r="F564" i="6"/>
  <c r="G563" i="6"/>
  <c r="F563" i="6"/>
  <c r="G562" i="6"/>
  <c r="F562" i="6"/>
  <c r="G561" i="6"/>
  <c r="F561" i="6"/>
  <c r="G560" i="6"/>
  <c r="F560" i="6"/>
  <c r="G559" i="6"/>
  <c r="F559" i="6"/>
  <c r="G558" i="6"/>
  <c r="F558" i="6"/>
  <c r="G557" i="6"/>
  <c r="F557" i="6"/>
  <c r="G556" i="6"/>
  <c r="F556" i="6"/>
  <c r="G555" i="6"/>
  <c r="F555" i="6"/>
  <c r="G554" i="6"/>
  <c r="F554" i="6"/>
  <c r="G553" i="6"/>
  <c r="F553" i="6"/>
  <c r="G552" i="6"/>
  <c r="F552" i="6"/>
  <c r="G551" i="6"/>
  <c r="F551" i="6"/>
  <c r="G550" i="6"/>
  <c r="F550" i="6"/>
  <c r="G549" i="6"/>
  <c r="G567" i="6" s="1"/>
  <c r="F549" i="6"/>
  <c r="F567" i="6" s="1"/>
  <c r="D544" i="6"/>
  <c r="C544" i="6"/>
  <c r="G543" i="6"/>
  <c r="F543" i="6"/>
  <c r="G542" i="6"/>
  <c r="F542" i="6"/>
  <c r="G541" i="6"/>
  <c r="F541" i="6"/>
  <c r="G540" i="6"/>
  <c r="F540" i="6"/>
  <c r="G539" i="6"/>
  <c r="F539" i="6"/>
  <c r="G538" i="6"/>
  <c r="F538" i="6"/>
  <c r="G537" i="6"/>
  <c r="F537" i="6"/>
  <c r="G536" i="6"/>
  <c r="F536" i="6"/>
  <c r="G535" i="6"/>
  <c r="F535" i="6"/>
  <c r="G534" i="6"/>
  <c r="F534" i="6"/>
  <c r="G533" i="6"/>
  <c r="F533" i="6"/>
  <c r="G532" i="6"/>
  <c r="F532" i="6"/>
  <c r="G531" i="6"/>
  <c r="F531" i="6"/>
  <c r="G530" i="6"/>
  <c r="F530" i="6"/>
  <c r="G529" i="6"/>
  <c r="F529" i="6"/>
  <c r="G528" i="6"/>
  <c r="F528" i="6"/>
  <c r="G527" i="6"/>
  <c r="F527" i="6"/>
  <c r="G526" i="6"/>
  <c r="G544" i="6" s="1"/>
  <c r="F526" i="6"/>
  <c r="F544" i="6" s="1"/>
  <c r="D487" i="6"/>
  <c r="C487" i="6"/>
  <c r="G486" i="6"/>
  <c r="F486" i="6"/>
  <c r="G485" i="6"/>
  <c r="F485" i="6"/>
  <c r="G484" i="6"/>
  <c r="F484" i="6"/>
  <c r="G483" i="6"/>
  <c r="F483" i="6"/>
  <c r="G482" i="6"/>
  <c r="F482" i="6"/>
  <c r="G481" i="6"/>
  <c r="F481" i="6"/>
  <c r="G480" i="6"/>
  <c r="F480" i="6"/>
  <c r="G479" i="6"/>
  <c r="G487" i="6" s="1"/>
  <c r="F479" i="6"/>
  <c r="F487" i="6" s="1"/>
  <c r="D465" i="6"/>
  <c r="C465" i="6"/>
  <c r="G464" i="6"/>
  <c r="F464" i="6"/>
  <c r="G463" i="6"/>
  <c r="F463" i="6"/>
  <c r="G462" i="6"/>
  <c r="F462" i="6"/>
  <c r="G461" i="6"/>
  <c r="F461" i="6"/>
  <c r="G460" i="6"/>
  <c r="F460" i="6"/>
  <c r="G459" i="6"/>
  <c r="F459" i="6"/>
  <c r="G458" i="6"/>
  <c r="F458" i="6"/>
  <c r="G457" i="6"/>
  <c r="G465" i="6" s="1"/>
  <c r="F457" i="6"/>
  <c r="F465" i="6" s="1"/>
  <c r="D452" i="6"/>
  <c r="C452" i="6"/>
  <c r="G451" i="6"/>
  <c r="F451" i="6"/>
  <c r="G450" i="6"/>
  <c r="F450" i="6"/>
  <c r="G449" i="6"/>
  <c r="F449" i="6"/>
  <c r="G448" i="6"/>
  <c r="F448" i="6"/>
  <c r="G447" i="6"/>
  <c r="F447" i="6"/>
  <c r="G446" i="6"/>
  <c r="F446" i="6"/>
  <c r="G445" i="6"/>
  <c r="F445" i="6"/>
  <c r="G444" i="6"/>
  <c r="F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G452" i="6" s="1"/>
  <c r="F428" i="6"/>
  <c r="F452" i="6" s="1"/>
  <c r="G393" i="6"/>
  <c r="G392" i="6"/>
  <c r="G391" i="6"/>
  <c r="G390" i="6"/>
  <c r="G389" i="6"/>
  <c r="G388" i="6"/>
  <c r="G387" i="6"/>
  <c r="G386" i="6"/>
  <c r="G385" i="6"/>
  <c r="G384" i="6"/>
  <c r="D382" i="6"/>
  <c r="G383" i="6" s="1"/>
  <c r="C382" i="6"/>
  <c r="D372" i="6"/>
  <c r="C372" i="6"/>
  <c r="G371" i="6"/>
  <c r="F371" i="6"/>
  <c r="G370" i="6"/>
  <c r="F370" i="6"/>
  <c r="G369" i="6"/>
  <c r="F369" i="6"/>
  <c r="G368" i="6"/>
  <c r="G372" i="6" s="1"/>
  <c r="F368" i="6"/>
  <c r="F372" i="6" s="1"/>
  <c r="D365" i="6"/>
  <c r="C365" i="6"/>
  <c r="G364" i="6"/>
  <c r="F364" i="6"/>
  <c r="G363" i="6"/>
  <c r="F363" i="6"/>
  <c r="G362" i="6"/>
  <c r="F362" i="6"/>
  <c r="G361" i="6"/>
  <c r="F361" i="6"/>
  <c r="G360" i="6"/>
  <c r="F360" i="6"/>
  <c r="G359" i="6"/>
  <c r="F359" i="6"/>
  <c r="G358" i="6"/>
  <c r="G365" i="6" s="1"/>
  <c r="F358" i="6"/>
  <c r="F365" i="6" s="1"/>
  <c r="D346" i="6"/>
  <c r="C346" i="6"/>
  <c r="G345" i="6"/>
  <c r="F345" i="6"/>
  <c r="G344" i="6"/>
  <c r="F344" i="6"/>
  <c r="G343" i="6"/>
  <c r="F343" i="6"/>
  <c r="G342" i="6"/>
  <c r="F342" i="6"/>
  <c r="G341" i="6"/>
  <c r="F341" i="6"/>
  <c r="G340" i="6"/>
  <c r="F340" i="6"/>
  <c r="G339" i="6"/>
  <c r="F339" i="6"/>
  <c r="G338" i="6"/>
  <c r="F338" i="6"/>
  <c r="G337" i="6"/>
  <c r="F337" i="6"/>
  <c r="G336" i="6"/>
  <c r="F336" i="6"/>
  <c r="G335" i="6"/>
  <c r="F335" i="6"/>
  <c r="G334" i="6"/>
  <c r="F334" i="6"/>
  <c r="G333" i="6"/>
  <c r="G346" i="6" s="1"/>
  <c r="F333" i="6"/>
  <c r="F346" i="6" s="1"/>
  <c r="D328" i="6"/>
  <c r="C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G328" i="6" s="1"/>
  <c r="F310" i="6"/>
  <c r="F328" i="6" s="1"/>
  <c r="D305" i="6"/>
  <c r="C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G305" i="6" s="1"/>
  <c r="F287" i="6"/>
  <c r="F305" i="6" s="1"/>
  <c r="D249" i="6"/>
  <c r="C249" i="6"/>
  <c r="G248" i="6"/>
  <c r="F248" i="6"/>
  <c r="G247" i="6"/>
  <c r="F247" i="6"/>
  <c r="G246" i="6"/>
  <c r="F246" i="6"/>
  <c r="G245" i="6"/>
  <c r="F245" i="6"/>
  <c r="G244" i="6"/>
  <c r="F244" i="6"/>
  <c r="G243" i="6"/>
  <c r="F243" i="6"/>
  <c r="G242" i="6"/>
  <c r="F242" i="6"/>
  <c r="G241" i="6"/>
  <c r="G249" i="6" s="1"/>
  <c r="F241" i="6"/>
  <c r="F249" i="6" s="1"/>
  <c r="D227" i="6"/>
  <c r="C227" i="6"/>
  <c r="G226" i="6"/>
  <c r="F226" i="6"/>
  <c r="G225" i="6"/>
  <c r="F225" i="6"/>
  <c r="G224" i="6"/>
  <c r="F224" i="6"/>
  <c r="G223" i="6"/>
  <c r="F223" i="6"/>
  <c r="G222" i="6"/>
  <c r="F222" i="6"/>
  <c r="G221" i="6"/>
  <c r="F221" i="6"/>
  <c r="G220" i="6"/>
  <c r="F220" i="6"/>
  <c r="G219" i="6"/>
  <c r="G227" i="6" s="1"/>
  <c r="F219" i="6"/>
  <c r="F227" i="6" s="1"/>
  <c r="D214" i="6"/>
  <c r="C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G214" i="6" s="1"/>
  <c r="F190" i="6"/>
  <c r="F214" i="6" s="1"/>
  <c r="F99" i="6"/>
  <c r="D99" i="6"/>
  <c r="C99" i="6"/>
  <c r="F76" i="6"/>
  <c r="D76" i="6"/>
  <c r="C76" i="6"/>
  <c r="F72" i="6"/>
  <c r="D72" i="6"/>
  <c r="C72" i="6"/>
  <c r="F44" i="6"/>
  <c r="D44" i="6"/>
  <c r="C44" i="6"/>
  <c r="F28" i="6"/>
  <c r="C15" i="6"/>
  <c r="F14" i="6"/>
  <c r="F13" i="6"/>
  <c r="F12" i="6"/>
  <c r="F15" i="6" s="1"/>
  <c r="F307" i="5"/>
  <c r="D307" i="5"/>
  <c r="C307" i="5"/>
  <c r="C304" i="5"/>
  <c r="C303" i="5"/>
  <c r="C302" i="5"/>
  <c r="C298" i="5"/>
  <c r="C297" i="5"/>
  <c r="C296" i="5"/>
  <c r="F295" i="5"/>
  <c r="D295" i="5"/>
  <c r="C295" i="5"/>
  <c r="G293" i="5"/>
  <c r="F293" i="5"/>
  <c r="D293" i="5"/>
  <c r="C293" i="5"/>
  <c r="C292" i="5"/>
  <c r="D291" i="5"/>
  <c r="C291" i="5"/>
  <c r="C289" i="5"/>
  <c r="C288" i="5"/>
  <c r="C229" i="5"/>
  <c r="C290" i="5" s="1"/>
  <c r="G227" i="5"/>
  <c r="F227" i="5"/>
  <c r="G226" i="5"/>
  <c r="F226" i="5"/>
  <c r="G225" i="5"/>
  <c r="F225" i="5"/>
  <c r="G224" i="5"/>
  <c r="F224" i="5"/>
  <c r="G223" i="5"/>
  <c r="F223" i="5"/>
  <c r="G222" i="5"/>
  <c r="F222" i="5"/>
  <c r="G221" i="5"/>
  <c r="F221" i="5"/>
  <c r="C220" i="5"/>
  <c r="G219" i="5"/>
  <c r="F219" i="5"/>
  <c r="G218" i="5"/>
  <c r="F218" i="5"/>
  <c r="G217" i="5"/>
  <c r="G220" i="5" s="1"/>
  <c r="F217" i="5"/>
  <c r="F220" i="5" s="1"/>
  <c r="C209" i="5"/>
  <c r="F208" i="5"/>
  <c r="F207" i="5"/>
  <c r="F206" i="5"/>
  <c r="F205" i="5"/>
  <c r="F204" i="5"/>
  <c r="F203" i="5"/>
  <c r="F202" i="5"/>
  <c r="F201" i="5"/>
  <c r="F200" i="5"/>
  <c r="F199" i="5"/>
  <c r="F198" i="5"/>
  <c r="F197" i="5"/>
  <c r="F196" i="5"/>
  <c r="F195" i="5"/>
  <c r="F194" i="5"/>
  <c r="F193" i="5"/>
  <c r="F209" i="5" s="1"/>
  <c r="C179" i="5"/>
  <c r="F178" i="5"/>
  <c r="F177" i="5"/>
  <c r="F176" i="5"/>
  <c r="F175" i="5"/>
  <c r="F174" i="5"/>
  <c r="F179" i="5" s="1"/>
  <c r="D167" i="5"/>
  <c r="C167" i="5"/>
  <c r="G166" i="5"/>
  <c r="F166" i="5"/>
  <c r="G165" i="5"/>
  <c r="F165" i="5"/>
  <c r="G164" i="5"/>
  <c r="G167" i="5" s="1"/>
  <c r="F164" i="5"/>
  <c r="F167" i="5" s="1"/>
  <c r="C157" i="5"/>
  <c r="F156" i="5"/>
  <c r="F155" i="5"/>
  <c r="F154" i="5"/>
  <c r="F153" i="5"/>
  <c r="F152" i="5"/>
  <c r="F151" i="5"/>
  <c r="F150" i="5"/>
  <c r="F149" i="5"/>
  <c r="F148" i="5"/>
  <c r="F147" i="5"/>
  <c r="F146" i="5"/>
  <c r="F145" i="5"/>
  <c r="F144" i="5"/>
  <c r="F143" i="5"/>
  <c r="F142" i="5"/>
  <c r="F141" i="5"/>
  <c r="F140" i="5"/>
  <c r="F139" i="5"/>
  <c r="F138" i="5"/>
  <c r="F157" i="5" s="1"/>
  <c r="D131" i="5"/>
  <c r="C131" i="5"/>
  <c r="G130" i="5"/>
  <c r="F130" i="5"/>
  <c r="G129" i="5"/>
  <c r="F129" i="5"/>
  <c r="G128" i="5"/>
  <c r="F128" i="5"/>
  <c r="G127" i="5"/>
  <c r="F127" i="5"/>
  <c r="G126" i="5"/>
  <c r="F126" i="5"/>
  <c r="G125" i="5"/>
  <c r="F125" i="5"/>
  <c r="G124" i="5"/>
  <c r="F124" i="5"/>
  <c r="G123" i="5"/>
  <c r="F123" i="5"/>
  <c r="G122" i="5"/>
  <c r="F122" i="5"/>
  <c r="G121" i="5"/>
  <c r="F121" i="5"/>
  <c r="G120" i="5"/>
  <c r="F120" i="5"/>
  <c r="G119" i="5"/>
  <c r="F119" i="5"/>
  <c r="G118" i="5"/>
  <c r="F118" i="5"/>
  <c r="G117" i="5"/>
  <c r="F117" i="5"/>
  <c r="G116" i="5"/>
  <c r="F116" i="5"/>
  <c r="G115" i="5"/>
  <c r="F115" i="5"/>
  <c r="G114" i="5"/>
  <c r="F114" i="5"/>
  <c r="G113" i="5"/>
  <c r="F113" i="5"/>
  <c r="G112" i="5"/>
  <c r="G131" i="5" s="1"/>
  <c r="F112" i="5"/>
  <c r="F131" i="5" s="1"/>
  <c r="D100" i="5"/>
  <c r="C100" i="5"/>
  <c r="G99" i="5"/>
  <c r="F99" i="5"/>
  <c r="G98" i="5"/>
  <c r="F98" i="5"/>
  <c r="G97" i="5"/>
  <c r="F97" i="5"/>
  <c r="G96" i="5"/>
  <c r="F96" i="5"/>
  <c r="G95" i="5"/>
  <c r="F95" i="5"/>
  <c r="G94" i="5"/>
  <c r="F94" i="5"/>
  <c r="G93" i="5"/>
  <c r="G100" i="5" s="1"/>
  <c r="F93" i="5"/>
  <c r="F100" i="5" s="1"/>
  <c r="D77" i="5"/>
  <c r="C77" i="5"/>
  <c r="G76" i="5"/>
  <c r="F76" i="5"/>
  <c r="G75" i="5"/>
  <c r="F75" i="5"/>
  <c r="G74" i="5"/>
  <c r="F74" i="5"/>
  <c r="G73" i="5"/>
  <c r="F73" i="5"/>
  <c r="G72" i="5"/>
  <c r="F72" i="5"/>
  <c r="G71" i="5"/>
  <c r="F71" i="5"/>
  <c r="G70" i="5"/>
  <c r="G77" i="5" s="1"/>
  <c r="F70" i="5"/>
  <c r="F77" i="5" s="1"/>
  <c r="C58" i="5"/>
  <c r="F57" i="5"/>
  <c r="F56" i="5"/>
  <c r="F55" i="5"/>
  <c r="F54" i="5"/>
  <c r="F53" i="5"/>
  <c r="F58" i="5" s="1"/>
  <c r="C47" i="5"/>
  <c r="F64" i="5" l="1"/>
  <c r="F63" i="5"/>
  <c r="F62" i="5"/>
  <c r="F61" i="5"/>
  <c r="F60" i="5"/>
  <c r="F59" i="5"/>
  <c r="F87" i="5"/>
  <c r="F86" i="5"/>
  <c r="F82" i="5"/>
  <c r="F81" i="5"/>
  <c r="F80" i="5"/>
  <c r="F79" i="5"/>
  <c r="F78" i="5"/>
  <c r="G87" i="5"/>
  <c r="G86" i="5"/>
  <c r="G82" i="5"/>
  <c r="G81" i="5"/>
  <c r="G80" i="5"/>
  <c r="G79" i="5"/>
  <c r="G78" i="5"/>
  <c r="F105" i="5"/>
  <c r="F104" i="5"/>
  <c r="F103" i="5"/>
  <c r="F102" i="5"/>
  <c r="F101" i="5"/>
  <c r="G105" i="5"/>
  <c r="G104" i="5"/>
  <c r="G103" i="5"/>
  <c r="G102" i="5"/>
  <c r="G101" i="5"/>
  <c r="F136" i="5"/>
  <c r="F135" i="5"/>
  <c r="F134" i="5"/>
  <c r="F133" i="5"/>
  <c r="F132" i="5"/>
  <c r="G136" i="5"/>
  <c r="G135" i="5"/>
  <c r="G134" i="5"/>
  <c r="G133" i="5"/>
  <c r="G132" i="5"/>
  <c r="F162" i="5"/>
  <c r="F161" i="5"/>
  <c r="F160" i="5"/>
  <c r="F159" i="5"/>
  <c r="F158" i="5"/>
  <c r="D157" i="5"/>
  <c r="F187" i="5"/>
  <c r="F186" i="5"/>
  <c r="F185" i="5"/>
  <c r="F184" i="5"/>
  <c r="F183" i="5"/>
  <c r="F182" i="5"/>
  <c r="F181" i="5"/>
  <c r="F180" i="5"/>
  <c r="F215" i="5"/>
  <c r="F214" i="5"/>
  <c r="F213" i="5"/>
  <c r="F212" i="5"/>
  <c r="F211" i="5"/>
  <c r="F210" i="5"/>
  <c r="F17" i="11"/>
  <c r="F16" i="11"/>
  <c r="F15" i="11"/>
  <c r="F18" i="11" s="1"/>
  <c r="F26" i="6"/>
  <c r="F25" i="6"/>
  <c r="F24" i="6"/>
  <c r="F23" i="6"/>
  <c r="F22" i="6"/>
  <c r="F21" i="6"/>
  <c r="F20" i="6"/>
  <c r="F19" i="6"/>
  <c r="F18" i="6"/>
  <c r="F17" i="6"/>
  <c r="F16" i="6"/>
  <c r="G17" i="11"/>
  <c r="G16" i="11"/>
  <c r="G15" i="11"/>
  <c r="G18" i="11" s="1"/>
  <c r="F233" i="6"/>
  <c r="F232" i="6"/>
  <c r="F231" i="6"/>
  <c r="F230" i="6"/>
  <c r="F229" i="6"/>
  <c r="F228" i="6"/>
  <c r="G233" i="6"/>
  <c r="G232" i="6"/>
  <c r="G231" i="6"/>
  <c r="G230" i="6"/>
  <c r="G229" i="6"/>
  <c r="G228" i="6"/>
  <c r="F255" i="6"/>
  <c r="F254" i="6"/>
  <c r="F253" i="6"/>
  <c r="F252" i="6"/>
  <c r="F251" i="6"/>
  <c r="F250" i="6"/>
  <c r="G255" i="6"/>
  <c r="G254" i="6"/>
  <c r="G253" i="6"/>
  <c r="G252" i="6"/>
  <c r="G251" i="6"/>
  <c r="G250" i="6"/>
  <c r="F471" i="6"/>
  <c r="F470" i="6"/>
  <c r="F469" i="6"/>
  <c r="F468" i="6"/>
  <c r="F467" i="6"/>
  <c r="F466" i="6"/>
  <c r="G471" i="6"/>
  <c r="G470" i="6"/>
  <c r="G469" i="6"/>
  <c r="G468" i="6"/>
  <c r="G467" i="6"/>
  <c r="G466" i="6"/>
  <c r="F493" i="6"/>
  <c r="F492" i="6"/>
  <c r="F491" i="6"/>
  <c r="F490" i="6"/>
  <c r="F489" i="6"/>
  <c r="F488" i="6"/>
  <c r="G493" i="6"/>
  <c r="G492" i="6"/>
  <c r="G491" i="6"/>
  <c r="G490" i="6"/>
  <c r="G489" i="6"/>
  <c r="G488" i="6"/>
  <c r="G618" i="6"/>
  <c r="G617" i="6"/>
  <c r="F46" i="12"/>
  <c r="F45" i="12"/>
  <c r="F44" i="12"/>
  <c r="F43" i="12"/>
  <c r="F42" i="12"/>
  <c r="F41" i="12"/>
  <c r="F40" i="12"/>
  <c r="F39" i="12"/>
  <c r="F38" i="12"/>
  <c r="F37" i="12"/>
  <c r="F36" i="12"/>
  <c r="F35" i="12"/>
  <c r="F34" i="12"/>
  <c r="F33" i="12"/>
  <c r="F32" i="12"/>
  <c r="F31" i="12"/>
  <c r="F47" i="12" s="1"/>
  <c r="F21" i="12"/>
  <c r="F16" i="12"/>
  <c r="F11" i="12"/>
  <c r="F22" i="12" s="1"/>
  <c r="F159" i="7"/>
  <c r="F158" i="7"/>
  <c r="F157" i="7"/>
  <c r="F156" i="7"/>
  <c r="F155" i="7"/>
  <c r="F154" i="7"/>
  <c r="F153" i="7"/>
  <c r="F163" i="8"/>
  <c r="F162" i="8"/>
  <c r="F161" i="8"/>
  <c r="F160" i="8"/>
  <c r="F159" i="8"/>
  <c r="F158" i="8"/>
  <c r="G163" i="8"/>
  <c r="G162" i="8"/>
  <c r="G161" i="8"/>
  <c r="G160" i="8"/>
  <c r="G159" i="8"/>
  <c r="G158" i="8"/>
  <c r="F185" i="8"/>
  <c r="F184" i="8"/>
  <c r="F183" i="8"/>
  <c r="F182" i="8"/>
  <c r="F181" i="8"/>
  <c r="F180" i="8"/>
  <c r="G185" i="8"/>
  <c r="G184" i="8"/>
  <c r="G183" i="8"/>
  <c r="G182" i="8"/>
  <c r="G181" i="8"/>
  <c r="G180" i="8"/>
  <c r="F39" i="11"/>
  <c r="F38" i="11"/>
  <c r="F37" i="11"/>
  <c r="F36" i="11"/>
  <c r="F35" i="11"/>
  <c r="F34" i="11"/>
  <c r="F33" i="11"/>
  <c r="F32" i="11"/>
  <c r="F31" i="11"/>
  <c r="F30" i="11"/>
  <c r="G403" i="11"/>
  <c r="G402" i="11"/>
  <c r="F200" i="12"/>
  <c r="F199" i="12"/>
  <c r="F198" i="12"/>
  <c r="F197" i="12"/>
  <c r="F196" i="12"/>
  <c r="F195" i="12"/>
  <c r="F194" i="12"/>
  <c r="G162" i="5" l="1"/>
  <c r="G161" i="5"/>
  <c r="G160" i="5"/>
  <c r="G159" i="5"/>
  <c r="G158" i="5"/>
  <c r="G156" i="5"/>
  <c r="G155" i="5"/>
  <c r="G154" i="5"/>
  <c r="G153" i="5"/>
  <c r="G152" i="5"/>
  <c r="G151" i="5"/>
  <c r="G150" i="5"/>
  <c r="G149" i="5"/>
  <c r="G148" i="5"/>
  <c r="G147" i="5"/>
  <c r="G146" i="5"/>
  <c r="G145" i="5"/>
  <c r="G144" i="5"/>
  <c r="G143" i="5"/>
  <c r="G142" i="5"/>
  <c r="G141" i="5"/>
  <c r="G140" i="5"/>
  <c r="G139" i="5"/>
  <c r="G138" i="5"/>
  <c r="G157" i="5" s="1"/>
</calcChain>
</file>

<file path=xl/sharedStrings.xml><?xml version="1.0" encoding="utf-8"?>
<sst xmlns="http://schemas.openxmlformats.org/spreadsheetml/2006/main" count="5238" uniqueCount="3240">
  <si>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</si>
  <si>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</si>
  <si>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</si>
  <si>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</si>
  <si>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</si>
  <si>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</si>
  <si>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</si>
  <si>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</si>
  <si>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</si>
  <si>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</si>
  <si>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</si>
  <si>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</si>
  <si>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</si>
  <si>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</si>
  <si>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</si>
  <si>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</si>
  <si>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</si>
  <si>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</si>
  <si>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</si>
  <si>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</si>
  <si>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</si>
  <si>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</si>
  <si>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</si>
  <si>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</si>
  <si>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</si>
  <si>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</si>
  <si>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</si>
  <si>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</si>
  <si>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</si>
  <si>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</si>
  <si>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</si>
  <si>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</si>
  <si>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</si>
  <si>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</si>
  <si>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</si>
  <si>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</si>
  <si>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</si>
  <si>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</si>
  <si>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</si>
  <si>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</si>
  <si>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</si>
  <si>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</si>
  <si>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</si>
  <si>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</si>
  <si>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</si>
  <si>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</si>
  <si>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</si>
  <si>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</si>
  <si>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</si>
  <si>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</si>
  <si>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</si>
  <si>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</si>
  <si>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</si>
  <si>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</si>
  <si>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</si>
  <si>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</si>
  <si>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</si>
  <si>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</si>
  <si>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</si>
  <si>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</si>
  <si>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</si>
  <si>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</si>
  <si>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</si>
  <si>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</si>
  <si>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</si>
  <si>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</si>
  <si>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</si>
  <si>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</si>
  <si>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</si>
  <si>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</si>
  <si>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</si>
  <si>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</si>
  <si>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</si>
  <si>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</si>
  <si>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</si>
  <si>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</si>
  <si>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</si>
  <si>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</si>
  <si>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</si>
  <si>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</si>
  <si>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</si>
  <si>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</si>
  <si>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</si>
  <si>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</si>
  <si>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</si>
  <si>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</si>
  <si>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</si>
  <si>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</si>
  <si>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</si>
  <si>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</si>
  <si>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</si>
  <si>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</si>
  <si>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</si>
  <si>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</si>
  <si>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</si>
  <si>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</si>
  <si>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</si>
  <si>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</si>
  <si>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</si>
  <si>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</si>
  <si>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</si>
  <si>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</si>
  <si>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</si>
  <si>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</si>
  <si>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</si>
  <si>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</si>
  <si>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</si>
  <si>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</si>
  <si>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</si>
  <si>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</si>
  <si>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</si>
  <si>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</si>
  <si>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</si>
  <si>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</si>
  <si>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</si>
  <si>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</si>
  <si>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</si>
  <si>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</si>
  <si>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</si>
  <si>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</si>
  <si>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</si>
  <si>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</si>
  <si>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</si>
  <si>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</si>
  <si>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</si>
  <si>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</si>
  <si>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</si>
  <si>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</si>
  <si>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</si>
  <si>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</si>
  <si>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</si>
  <si>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</si>
  <si>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</si>
  <si>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</si>
  <si>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</si>
  <si>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</si>
  <si>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</si>
  <si>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</si>
  <si>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</si>
  <si>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</si>
  <si>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</si>
  <si>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</si>
  <si>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</si>
  <si>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</si>
  <si>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</si>
  <si>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</si>
  <si>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</si>
  <si>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</si>
  <si>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</si>
  <si>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</si>
  <si>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</si>
  <si>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</si>
  <si>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</si>
  <si>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</si>
  <si>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</si>
  <si>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</si>
  <si>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</si>
  <si>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</si>
  <si>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</si>
  <si>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</si>
  <si>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</si>
  <si>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</si>
  <si>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</si>
  <si>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</si>
  <si>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Nord/LB Norddeutsche Landesbank Girozentrale</t>
  </si>
  <si>
    <t>Cut-off Date: 30/06/2026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</si>
  <si>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</si>
  <si>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</si>
  <si>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</si>
  <si>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</si>
  <si>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</si>
  <si>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</si>
  <si>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</si>
  <si>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</si>
  <si>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</si>
  <si>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</si>
  <si>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</si>
  <si>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</si>
  <si>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</si>
  <si>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</si>
  <si>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</si>
  <si>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</si>
  <si>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</si>
  <si>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</si>
  <si>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</si>
  <si>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</si>
  <si>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</si>
  <si>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</si>
  <si>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</si>
  <si>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</si>
  <si>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</si>
  <si>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</si>
  <si>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</si>
  <si>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</si>
  <si>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</si>
  <si>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</si>
  <si>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</si>
  <si>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</si>
  <si>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</si>
  <si>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</si>
  <si>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</si>
  <si>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</si>
  <si>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</si>
  <si>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</si>
  <si>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</si>
  <si>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</si>
  <si>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</si>
  <si>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</si>
  <si>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</si>
  <si>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</si>
  <si>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</si>
  <si>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</si>
  <si>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</si>
  <si>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</si>
  <si>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</si>
  <si>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</si>
  <si>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</si>
  <si>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</si>
  <si>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</si>
  <si>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</si>
  <si>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</si>
  <si>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</si>
  <si>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</si>
  <si>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</si>
  <si>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</si>
  <si>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</si>
  <si>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</si>
  <si>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</si>
  <si>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</si>
  <si>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</si>
  <si>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</si>
  <si>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</si>
  <si>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</si>
  <si>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</si>
  <si>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</si>
  <si>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</si>
  <si>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</si>
  <si>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</si>
  <si>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</si>
  <si>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</si>
  <si>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</si>
  <si>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</si>
  <si>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</si>
  <si>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</si>
  <si>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</si>
  <si>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</si>
  <si>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</si>
  <si>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</si>
  <si>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</si>
  <si>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</si>
  <si>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</si>
  <si>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</si>
  <si>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</si>
  <si>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</si>
  <si>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</si>
  <si>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</si>
  <si>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</si>
  <si>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</si>
  <si>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</si>
  <si>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</si>
  <si>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</si>
  <si>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</si>
  <si>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</si>
  <si>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</si>
  <si>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</si>
  <si>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</si>
  <si>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</si>
  <si>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</si>
  <si>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</si>
  <si>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</si>
  <si>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</si>
  <si>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</si>
  <si>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</si>
  <si>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</si>
  <si>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</si>
  <si>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</si>
  <si>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</si>
  <si>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</si>
  <si>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</si>
  <si>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</si>
  <si>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</si>
  <si>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</si>
  <si>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</si>
  <si>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</si>
  <si>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</si>
  <si>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</si>
  <si>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</si>
  <si>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</si>
  <si>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</si>
  <si>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</si>
  <si>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</si>
  <si>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</si>
  <si>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</si>
  <si>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</si>
  <si>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</si>
  <si>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</si>
  <si>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</si>
  <si>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</si>
  <si>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</si>
  <si>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Www.nordlb.de</t>
  </si>
  <si>
    <t>G.1.1.5</t>
  </si>
  <si>
    <t>Cut-off date</t>
  </si>
  <si>
    <t>30/06/2026</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</si>
  <si>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</si>
  <si>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</si>
  <si>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</si>
  <si>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</si>
  <si>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</si>
  <si>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</si>
  <si>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</si>
  <si>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</si>
  <si>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</si>
  <si>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</si>
  <si>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</si>
  <si>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</si>
  <si>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</si>
  <si>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</si>
  <si>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</si>
  <si>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</si>
  <si>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</si>
  <si>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</si>
  <si>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</si>
  <si>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</si>
  <si>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</si>
  <si>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</si>
  <si>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</si>
  <si>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</si>
  <si>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</si>
  <si>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</si>
  <si>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</si>
  <si>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</si>
  <si>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</si>
  <si>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</si>
  <si>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</si>
  <si>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</si>
  <si>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</si>
  <si>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</si>
  <si>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</si>
  <si>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</si>
  <si>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</si>
  <si>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</si>
  <si>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</si>
  <si>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</si>
  <si>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</si>
  <si>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</si>
  <si>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</si>
  <si>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</si>
  <si>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</si>
  <si>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</si>
  <si>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</si>
  <si>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</si>
  <si>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</si>
  <si>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</si>
  <si>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</si>
  <si>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</si>
  <si>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</si>
  <si>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</si>
  <si>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</si>
  <si>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</si>
  <si>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</si>
  <si>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</si>
  <si>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</si>
  <si>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</si>
  <si>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</si>
  <si>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</si>
  <si>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</si>
  <si>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</si>
  <si>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</si>
  <si>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</si>
  <si>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</si>
  <si>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</si>
  <si>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</si>
  <si>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</si>
  <si>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</si>
  <si>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</si>
  <si>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</si>
  <si>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</si>
  <si>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</si>
  <si>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</si>
  <si>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</si>
  <si>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</si>
  <si>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</si>
  <si>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</si>
  <si>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</si>
  <si>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</si>
  <si>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</si>
  <si>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</si>
  <si>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</si>
  <si>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</si>
  <si>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</si>
  <si>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</si>
  <si>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</si>
  <si>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</si>
  <si>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</si>
  <si>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</si>
  <si>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</si>
  <si>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</si>
  <si>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</si>
  <si>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</si>
  <si>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</si>
  <si>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</si>
  <si>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</si>
  <si>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</si>
  <si>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</si>
  <si>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</si>
  <si>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</si>
  <si>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</si>
  <si>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</si>
  <si>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</si>
  <si>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</si>
  <si>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</si>
  <si>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</si>
  <si>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</si>
  <si>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</si>
  <si>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</si>
  <si>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</si>
  <si>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</si>
  <si>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</si>
  <si>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</si>
  <si>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</si>
  <si>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</si>
  <si>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</si>
  <si>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</si>
  <si>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</si>
  <si>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</si>
  <si>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</si>
  <si>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</si>
  <si>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</si>
  <si>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</si>
  <si>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</si>
  <si>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</si>
  <si>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</si>
  <si>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</si>
  <si>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</si>
  <si>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</si>
  <si>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</si>
  <si>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</si>
  <si>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</si>
  <si>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</si>
  <si>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</si>
  <si>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</si>
  <si>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</si>
  <si>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</si>
  <si>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</si>
  <si>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</si>
  <si>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</si>
  <si>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</si>
  <si>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</si>
  <si>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</si>
  <si>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</si>
  <si>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</si>
  <si>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</si>
  <si>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</si>
  <si>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</si>
  <si>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</si>
  <si>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</si>
  <si>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</si>
  <si>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</si>
  <si>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</si>
  <si>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</si>
  <si>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</si>
  <si>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</si>
  <si>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</si>
  <si>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</si>
  <si>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</si>
  <si>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</si>
  <si>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</si>
  <si>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</si>
  <si>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</si>
  <si>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</si>
  <si>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</si>
  <si>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</si>
  <si>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</si>
  <si>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</si>
  <si>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</si>
  <si>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</si>
  <si>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</si>
  <si>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</si>
  <si>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</si>
  <si>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</si>
  <si>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</si>
  <si>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</si>
  <si>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</si>
  <si>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</si>
  <si>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</si>
  <si>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</si>
  <si>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</si>
  <si>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</si>
  <si>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</si>
  <si>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</si>
  <si>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</si>
  <si>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</si>
  <si>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</si>
  <si>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</si>
  <si>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</si>
  <si>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</si>
  <si>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</si>
  <si>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</si>
  <si>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</si>
  <si>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</si>
  <si>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</si>
  <si>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</si>
  <si>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</si>
  <si>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</si>
  <si>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</si>
  <si>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</si>
  <si>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</si>
  <si>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</si>
  <si>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</si>
  <si>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</si>
  <si>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</si>
  <si>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</si>
  <si>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</si>
  <si>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</si>
  <si>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</si>
  <si>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</si>
  <si>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</si>
  <si>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</si>
  <si>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</si>
  <si>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</si>
  <si>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</si>
  <si>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</si>
  <si>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</si>
  <si>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</si>
  <si>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</si>
  <si>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</si>
  <si>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</si>
  <si>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</si>
  <si>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</si>
  <si>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</si>
  <si>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</si>
  <si>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</si>
  <si>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</si>
  <si>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</si>
  <si>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</si>
  <si>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</si>
  <si>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</si>
  <si>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</si>
  <si>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</si>
  <si>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</si>
  <si>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</si>
  <si>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</si>
  <si>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</si>
  <si>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</si>
  <si>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</si>
  <si>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</si>
  <si>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</si>
  <si>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</si>
  <si>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</si>
  <si>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</si>
  <si>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</si>
  <si>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</si>
  <si>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</si>
  <si>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</si>
  <si>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</si>
  <si>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</si>
  <si>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</si>
  <si>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</si>
  <si>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</si>
  <si>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</si>
  <si>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</si>
  <si>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</si>
  <si>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</si>
  <si>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</si>
  <si>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</si>
  <si>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</si>
  <si>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</si>
  <si>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</si>
  <si>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</si>
  <si>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</si>
  <si>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</si>
  <si>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</si>
  <si>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</si>
  <si>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</si>
  <si>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</si>
  <si>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</si>
  <si>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</si>
  <si>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</si>
  <si>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</si>
  <si>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</si>
  <si>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</si>
  <si>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</si>
  <si>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</si>
  <si>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</si>
  <si>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</si>
  <si>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</si>
  <si>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</si>
  <si>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</si>
  <si>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</si>
  <si>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</si>
  <si>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</si>
  <si>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</si>
  <si>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</si>
  <si>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</si>
  <si>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</si>
  <si>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</si>
  <si>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</si>
  <si>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</si>
  <si>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</si>
  <si>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</si>
  <si>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</si>
  <si>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</si>
  <si>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</si>
  <si>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</si>
  <si>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</si>
  <si>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</si>
  <si>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</si>
  <si>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</si>
  <si>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</si>
  <si>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</si>
  <si>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</si>
  <si>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</si>
  <si>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</si>
  <si>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</si>
  <si>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</si>
  <si>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</si>
  <si>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</si>
  <si>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</si>
  <si>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</si>
  <si>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</si>
  <si>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</si>
  <si>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</si>
  <si>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</si>
  <si>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</si>
  <si>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</si>
  <si>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</si>
  <si>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</si>
  <si>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</si>
  <si>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</si>
  <si>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</si>
  <si>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</si>
  <si>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</si>
  <si>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</si>
  <si>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</si>
  <si>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</si>
  <si>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</si>
  <si>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</si>
  <si>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</si>
  <si>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</si>
  <si>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</si>
  <si>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N</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</si>
  <si>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</si>
  <si>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</si>
  <si>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</si>
  <si>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</si>
  <si>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</si>
  <si>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</si>
  <si>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</si>
  <si>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</si>
  <si>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</si>
  <si>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F2. Tab</t>
  </si>
  <si>
    <t>G.3.14.6</t>
  </si>
  <si>
    <t>Is sustainability based on other criteria?</t>
  </si>
  <si>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</si>
  <si>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</si>
  <si>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</si>
  <si>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</si>
  <si>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</si>
  <si>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</si>
  <si>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</si>
  <si>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</si>
  <si>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</si>
  <si>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</si>
  <si>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</si>
  <si>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</si>
  <si>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</si>
  <si>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</si>
  <si>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</si>
  <si>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</si>
  <si>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</si>
  <si>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</si>
  <si>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</si>
  <si>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</si>
  <si>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</si>
  <si>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</si>
  <si>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</si>
  <si>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</si>
  <si>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</si>
  <si>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</si>
  <si>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</si>
  <si>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</si>
  <si>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</si>
  <si>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</si>
  <si>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</si>
  <si>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</si>
  <si>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</si>
  <si>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</si>
  <si>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</si>
  <si>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</si>
  <si>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</si>
  <si>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</si>
  <si>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</si>
  <si>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</si>
  <si>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</si>
  <si>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</si>
  <si>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</si>
  <si>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</si>
  <si>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</si>
  <si>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</si>
  <si>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</si>
  <si>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</si>
  <si>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</si>
  <si>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</si>
  <si>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</si>
  <si>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</si>
  <si>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</si>
  <si>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</si>
  <si>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</si>
  <si>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</si>
  <si>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</si>
  <si>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</si>
  <si>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</si>
  <si>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</si>
  <si>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</si>
  <si>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</si>
  <si>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</si>
  <si>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</si>
  <si>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</si>
  <si>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</si>
  <si>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</si>
  <si>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</si>
  <si>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</si>
  <si>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</si>
  <si>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</si>
  <si>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</si>
  <si>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</si>
  <si>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</si>
  <si>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</si>
  <si>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</si>
  <si>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</si>
  <si>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</si>
  <si>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</si>
  <si>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</si>
  <si>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</si>
  <si>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</si>
  <si>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</si>
  <si>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</si>
  <si>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</si>
  <si>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</si>
  <si>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</si>
  <si>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</si>
  <si>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</si>
  <si>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</si>
  <si>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</si>
  <si>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</si>
  <si>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</si>
  <si>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</si>
  <si>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</si>
  <si>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</si>
  <si>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</si>
  <si>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</si>
  <si>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</si>
  <si>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</si>
  <si>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</si>
  <si>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</si>
  <si>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</si>
  <si>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</si>
  <si>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</si>
  <si>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</si>
  <si>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</si>
  <si>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</si>
  <si>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</si>
  <si>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</si>
  <si>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</si>
  <si>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</si>
  <si>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</si>
  <si>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</si>
  <si>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</si>
  <si>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</si>
  <si>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</si>
  <si>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</si>
  <si>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</si>
  <si>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</si>
  <si>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</si>
  <si>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</si>
  <si>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</si>
  <si>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</si>
  <si>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</si>
  <si>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</si>
  <si>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</si>
  <si>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</si>
  <si>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</si>
  <si>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</si>
  <si>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</si>
  <si>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</si>
  <si>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</si>
  <si>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</si>
  <si>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</si>
  <si>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</si>
  <si>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</si>
  <si>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</si>
  <si>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</si>
  <si>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</si>
  <si>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</si>
  <si>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</si>
  <si>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</si>
  <si>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</si>
  <si>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</si>
  <si>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</si>
  <si>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</si>
  <si>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</si>
  <si>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</si>
  <si>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</si>
  <si>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</si>
  <si>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</si>
  <si>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</si>
  <si>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</si>
  <si>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</si>
  <si>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</si>
  <si>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</si>
  <si>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</si>
  <si>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</si>
  <si>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</si>
  <si>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</si>
  <si>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</si>
  <si>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</si>
  <si>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</si>
  <si>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</si>
  <si>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</si>
  <si>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</si>
  <si>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</si>
  <si>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</si>
  <si>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</si>
  <si>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</si>
  <si>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</si>
  <si>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</si>
  <si>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</si>
  <si>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</si>
  <si>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</si>
  <si>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</si>
  <si>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</si>
  <si>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</si>
  <si>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</si>
  <si>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</si>
  <si>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</si>
  <si>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</si>
  <si>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</si>
  <si>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</si>
  <si>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</si>
  <si>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</si>
  <si>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</si>
  <si>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</si>
  <si>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</si>
  <si>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</si>
  <si>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</si>
  <si>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</si>
  <si>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</si>
  <si>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</si>
  <si>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</si>
  <si>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</si>
  <si>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</si>
  <si>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</si>
  <si>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</si>
  <si>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</si>
  <si>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</si>
  <si>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</si>
  <si>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</si>
  <si>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</si>
  <si>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</si>
  <si>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</si>
  <si>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</si>
  <si>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</si>
  <si>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</si>
  <si>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</si>
  <si>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</si>
  <si>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</si>
  <si>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</si>
  <si>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</si>
  <si>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</si>
  <si>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</si>
  <si>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</si>
  <si>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</si>
  <si>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</si>
  <si>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</si>
  <si>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</si>
  <si>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</si>
  <si>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</si>
  <si>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</si>
  <si>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</si>
  <si>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</si>
  <si>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</si>
  <si>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</si>
  <si>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</si>
  <si>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</si>
  <si>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</si>
  <si>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</si>
  <si>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</si>
  <si>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</si>
  <si>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</si>
  <si>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</si>
  <si>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</si>
  <si>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</si>
  <si>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</si>
  <si>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</si>
  <si>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</si>
  <si>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</si>
  <si>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</si>
  <si>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</si>
  <si>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</si>
  <si>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</si>
  <si>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</si>
  <si>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</si>
  <si>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</si>
  <si>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</si>
  <si>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</si>
  <si>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</si>
  <si>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</si>
  <si>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</si>
  <si>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</si>
  <si>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</si>
  <si>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</si>
  <si>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</si>
  <si>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</si>
  <si>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</si>
  <si>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</si>
  <si>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</si>
  <si>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</si>
  <si>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</si>
  <si>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</si>
  <si>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</si>
  <si>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</si>
  <si>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</si>
  <si>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</si>
  <si>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</si>
  <si>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</si>
  <si>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</si>
  <si>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</si>
  <si>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</si>
  <si>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</si>
  <si>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</si>
  <si>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</si>
  <si>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</si>
  <si>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</si>
  <si>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</si>
  <si>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</si>
  <si>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</si>
  <si>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</si>
  <si>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</si>
  <si>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</si>
  <si>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</si>
  <si>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</si>
  <si>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</si>
  <si>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</si>
  <si>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</si>
  <si>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</si>
  <si>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</si>
  <si>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</si>
  <si>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</si>
  <si>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</si>
  <si>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</si>
  <si>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</si>
  <si>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</si>
  <si>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</si>
  <si>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</si>
  <si>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</si>
  <si>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</si>
  <si>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</si>
  <si>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</si>
  <si>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</si>
  <si>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</si>
  <si>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</si>
  <si>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</si>
  <si>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</si>
  <si>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</si>
  <si>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</si>
  <si>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</si>
  <si>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</si>
  <si>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</si>
  <si>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</si>
  <si>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</si>
  <si>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</si>
  <si>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</si>
  <si>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</si>
  <si>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</si>
  <si>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</si>
  <si>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</si>
  <si>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</si>
  <si>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</si>
  <si>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</si>
  <si>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</si>
  <si>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</si>
  <si>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</si>
  <si>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</si>
  <si>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</si>
  <si>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</si>
  <si>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</si>
  <si>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</si>
  <si>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</si>
  <si>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</si>
  <si>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</si>
  <si>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</si>
  <si>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</si>
  <si>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</si>
  <si>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</si>
  <si>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</si>
  <si>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</si>
  <si>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</si>
  <si>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</si>
  <si>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</si>
  <si>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</si>
  <si>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</si>
  <si>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</si>
  <si>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</si>
  <si>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</si>
  <si>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</si>
  <si>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</si>
  <si>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</si>
  <si>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</si>
  <si>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</si>
  <si>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</si>
  <si>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</si>
  <si>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</si>
  <si>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</si>
  <si>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</si>
  <si>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</si>
  <si>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</si>
  <si>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</si>
  <si>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</si>
  <si>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</si>
  <si>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</si>
  <si>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</si>
  <si>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</si>
  <si>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</si>
  <si>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</si>
  <si>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</si>
  <si>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</si>
  <si>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</si>
  <si>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</si>
  <si>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</si>
  <si>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</si>
  <si>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</si>
  <si>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</si>
  <si>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</si>
  <si>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</si>
  <si>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</si>
  <si>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</si>
  <si>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</si>
  <si>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</si>
  <si>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</si>
  <si>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</si>
  <si>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</si>
  <si>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</si>
  <si>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</si>
  <si>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</si>
  <si>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</si>
  <si>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</si>
  <si>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</si>
  <si>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</si>
  <si>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</si>
  <si>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</si>
  <si>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</si>
  <si>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</si>
  <si>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</si>
  <si>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</si>
  <si>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</si>
  <si>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</si>
  <si>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</si>
  <si>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</si>
  <si>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</si>
  <si>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</si>
  <si>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</si>
  <si>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</si>
  <si>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</si>
  <si>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</si>
  <si>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</si>
  <si>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</si>
  <si>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</si>
  <si>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</si>
  <si>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</si>
  <si>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</si>
  <si>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</si>
  <si>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</si>
  <si>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</si>
  <si>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</si>
  <si>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</si>
  <si>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</si>
  <si>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</si>
  <si>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</si>
  <si>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</si>
  <si>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</si>
  <si>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</si>
  <si>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</si>
  <si>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</si>
  <si>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</si>
  <si>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</si>
  <si>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</si>
  <si>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</si>
  <si>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</si>
  <si>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</si>
  <si>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</si>
  <si>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</si>
  <si>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</si>
  <si>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</si>
  <si>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</si>
  <si>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</si>
  <si>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</si>
  <si>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</si>
  <si>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</si>
  <si>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</si>
  <si>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</si>
  <si>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</si>
  <si>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</si>
  <si>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</si>
  <si>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</si>
  <si>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</si>
  <si>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</si>
  <si>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</si>
  <si>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</si>
  <si>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</si>
  <si>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</si>
  <si>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</si>
  <si>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</si>
  <si>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</si>
  <si>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</si>
  <si>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</si>
  <si>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</si>
  <si>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</si>
  <si>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</si>
  <si>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</si>
  <si>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</si>
  <si>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</si>
  <si>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</si>
  <si>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</si>
  <si>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</si>
  <si>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</si>
  <si>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</si>
  <si>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</si>
  <si>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</si>
  <si>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</si>
  <si>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</si>
  <si>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</si>
  <si>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</si>
  <si>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</si>
  <si>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</si>
  <si>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</si>
  <si>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</si>
  <si>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</si>
  <si>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</si>
  <si>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</si>
  <si>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</si>
  <si>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</si>
  <si>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</si>
  <si>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</si>
  <si>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</si>
  <si>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</si>
  <si>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</si>
  <si>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</si>
  <si>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</si>
  <si>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</si>
  <si>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</si>
  <si>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</si>
  <si>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</si>
  <si>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</si>
  <si>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</si>
  <si>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</si>
  <si>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</si>
  <si>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</si>
  <si>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</si>
  <si>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</si>
  <si>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</si>
  <si>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</si>
  <si>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</si>
  <si>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</si>
  <si>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</si>
  <si>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</si>
  <si>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</si>
  <si>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</si>
  <si>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</si>
  <si>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</si>
  <si>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</si>
  <si>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</si>
  <si>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</si>
  <si>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</si>
  <si>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</si>
  <si>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</si>
  <si>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</si>
  <si>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</si>
  <si>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</si>
  <si>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</si>
  <si>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</si>
  <si>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</si>
  <si>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</si>
  <si>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</si>
  <si>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</si>
  <si>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</si>
  <si>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</si>
  <si>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</si>
  <si>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</si>
  <si>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</si>
  <si>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</si>
  <si>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</si>
  <si>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</si>
  <si>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</si>
  <si>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</si>
  <si>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</si>
  <si>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</si>
  <si>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</si>
  <si>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</si>
  <si>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</si>
  <si>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</si>
  <si>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</si>
  <si>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</si>
  <si>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</si>
  <si>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</si>
  <si>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</si>
  <si>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</si>
  <si>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</si>
  <si>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</si>
  <si>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</si>
  <si>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</si>
  <si>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</si>
  <si>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</si>
  <si>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</si>
  <si>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</si>
  <si>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</si>
  <si>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</si>
  <si>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</si>
  <si>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</si>
  <si>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</si>
  <si>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</si>
  <si>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</si>
  <si>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</si>
  <si>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</si>
  <si>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</si>
  <si>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</si>
  <si>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</si>
  <si>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</si>
  <si>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</si>
  <si>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</si>
  <si>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</si>
  <si>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</si>
  <si>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</si>
  <si>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</si>
  <si>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</si>
  <si>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</si>
  <si>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</si>
  <si>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</si>
  <si>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</si>
  <si>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</si>
  <si>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</si>
  <si>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</si>
  <si>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</si>
  <si>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</si>
  <si>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</si>
  <si>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</si>
  <si>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</si>
  <si>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</si>
  <si>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</si>
  <si>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</si>
  <si>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</si>
  <si>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</si>
  <si>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</si>
  <si>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</si>
  <si>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</si>
  <si>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</si>
  <si>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</si>
  <si>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</si>
  <si>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</si>
  <si>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</si>
  <si>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</si>
  <si>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</si>
  <si>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</si>
  <si>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</si>
  <si>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</si>
  <si>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</si>
  <si>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</si>
  <si>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</si>
  <si>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</si>
  <si>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</si>
  <si>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</si>
  <si>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</si>
  <si>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</si>
  <si>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</si>
  <si>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</si>
  <si>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</si>
  <si>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</si>
  <si>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</si>
  <si>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</si>
  <si>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</si>
  <si>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</si>
  <si>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</si>
  <si>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</si>
  <si>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</si>
  <si>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</si>
  <si>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</si>
  <si>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</si>
  <si>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</si>
  <si>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</si>
  <si>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</si>
  <si>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</si>
  <si>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</si>
  <si>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</si>
  <si>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</si>
  <si>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</si>
  <si>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</si>
  <si>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</si>
  <si>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</si>
  <si>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</si>
  <si>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</si>
  <si>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</si>
  <si>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</si>
  <si>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</si>
  <si>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</si>
  <si>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</si>
  <si>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</si>
  <si>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</si>
  <si>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</si>
  <si>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</si>
  <si>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</si>
  <si>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</si>
  <si>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</si>
  <si>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</si>
  <si>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</si>
  <si>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</si>
  <si>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</si>
  <si>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</si>
  <si>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</si>
  <si>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</si>
  <si>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</si>
  <si>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</si>
  <si>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</si>
  <si>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</si>
  <si>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</si>
  <si>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</si>
  <si>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</si>
  <si>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</si>
  <si>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</si>
  <si>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</si>
  <si>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</si>
  <si>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</si>
  <si>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</si>
  <si>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</si>
  <si>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</si>
  <si>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</si>
  <si>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</si>
  <si>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</si>
  <si>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</si>
  <si>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</si>
  <si>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</si>
  <si>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</si>
  <si>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</si>
  <si>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</si>
  <si>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</si>
  <si>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</si>
  <si>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</si>
  <si>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</si>
  <si>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</si>
  <si>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</si>
  <si>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</si>
  <si>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</si>
  <si>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</si>
  <si>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</si>
  <si>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</si>
  <si>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</si>
  <si>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</si>
  <si>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</si>
  <si>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</si>
  <si>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</si>
  <si>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</si>
  <si>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</si>
  <si>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</si>
  <si>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</si>
  <si>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</si>
  <si>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</si>
  <si>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</si>
  <si>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</si>
  <si>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</si>
  <si>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</si>
  <si>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</si>
  <si>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</si>
  <si>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</si>
  <si>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</si>
  <si>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</si>
  <si>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</si>
  <si>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</si>
  <si>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</si>
  <si>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</si>
  <si>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</si>
  <si>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</si>
  <si>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</si>
  <si>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</si>
  <si>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</si>
  <si>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</si>
  <si>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</si>
  <si>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</si>
  <si>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</si>
  <si>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</si>
  <si>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</si>
  <si>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</si>
  <si>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</si>
  <si>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</si>
  <si>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</si>
  <si>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</si>
  <si>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</si>
  <si>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</si>
  <si>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</si>
  <si>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</si>
  <si>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</si>
  <si>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</si>
  <si>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</si>
  <si>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</si>
  <si>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</si>
  <si>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</si>
  <si>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</si>
  <si>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</si>
  <si>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</si>
  <si>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</si>
  <si>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</si>
  <si>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</si>
  <si>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</si>
  <si>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</si>
  <si>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</si>
  <si>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</si>
  <si>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</si>
  <si>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</si>
  <si>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</si>
  <si>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</si>
  <si>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</si>
  <si>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</si>
  <si>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</si>
  <si>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</si>
  <si>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</si>
  <si>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</si>
  <si>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</si>
  <si>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</si>
  <si>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</si>
  <si>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</si>
  <si>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</si>
  <si>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</si>
  <si>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</si>
  <si>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</si>
  <si>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</si>
  <si>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</si>
  <si>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</si>
  <si>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</si>
  <si>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</si>
  <si>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</si>
  <si>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</si>
  <si>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</si>
  <si>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</si>
  <si>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</si>
  <si>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</si>
  <si>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</si>
  <si>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</si>
  <si>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</si>
  <si>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</si>
  <si>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</si>
  <si>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</si>
  <si>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</si>
  <si>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</si>
  <si>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</si>
  <si>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</si>
  <si>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</si>
  <si>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</si>
  <si>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</si>
  <si>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</si>
  <si>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</si>
  <si>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</si>
  <si>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</si>
  <si>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</si>
  <si>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</si>
  <si>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</si>
  <si>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</si>
  <si>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</si>
  <si>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</si>
  <si>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</si>
  <si>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</si>
  <si>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</si>
  <si>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</si>
  <si>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</si>
  <si>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</si>
  <si>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</si>
  <si>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</si>
  <si>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</si>
  <si>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</si>
  <si>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</si>
  <si>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</si>
  <si>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</si>
  <si>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</si>
  <si>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</si>
  <si>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</si>
  <si>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</si>
  <si>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</si>
  <si>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</si>
  <si>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</si>
  <si>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</si>
  <si>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</si>
  <si>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</si>
  <si>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</si>
  <si>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</si>
  <si>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</si>
  <si>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</si>
  <si>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</si>
  <si>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</si>
  <si>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</si>
  <si>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</si>
  <si>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</si>
  <si>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</si>
  <si>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</si>
  <si>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</si>
  <si>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</si>
  <si>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</si>
  <si>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</si>
  <si>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</si>
  <si>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</si>
  <si>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</si>
  <si>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</si>
  <si>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</si>
  <si>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</si>
  <si>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</si>
  <si>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</si>
  <si>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</si>
  <si>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</si>
  <si>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</si>
  <si>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</si>
  <si>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</si>
  <si>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</si>
  <si>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</si>
  <si>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</si>
  <si>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</si>
  <si>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</si>
  <si>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</si>
  <si>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</si>
  <si>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</si>
  <si>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</si>
  <si>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</si>
  <si>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</si>
  <si>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</si>
  <si>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</si>
  <si>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</si>
  <si>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</si>
  <si>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</si>
  <si>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</si>
  <si>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</si>
  <si>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</si>
  <si>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</si>
  <si>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</si>
  <si>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</si>
  <si>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</si>
  <si>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</si>
  <si>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</si>
  <si>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</si>
  <si>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</si>
  <si>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</si>
  <si>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</si>
  <si>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</si>
  <si>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</si>
  <si>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</si>
  <si>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</si>
  <si>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</si>
  <si>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</si>
  <si>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</si>
  <si>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</si>
  <si>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</si>
  <si>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</si>
  <si>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</si>
  <si>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</si>
  <si>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</si>
  <si>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</si>
  <si>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</si>
  <si>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</si>
  <si>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</si>
  <si>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</si>
  <si>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</si>
  <si>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</si>
  <si>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</si>
  <si>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</si>
  <si>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</si>
  <si>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</si>
  <si>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</si>
  <si>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</si>
  <si>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</si>
  <si>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</si>
  <si>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</si>
  <si>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</si>
  <si>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</si>
  <si>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</si>
  <si>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</si>
  <si>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</si>
  <si>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</si>
  <si>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</si>
  <si>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</si>
  <si>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</si>
  <si>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</si>
  <si>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</si>
  <si>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</si>
  <si>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</si>
  <si>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</si>
  <si>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</si>
  <si>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</si>
  <si>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</si>
  <si>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</si>
  <si>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</si>
  <si>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</si>
  <si>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</si>
  <si>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</si>
  <si>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</si>
  <si>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</si>
  <si>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</si>
  <si>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</si>
  <si>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</si>
  <si>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</si>
  <si>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</si>
  <si>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</si>
  <si>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</si>
  <si>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</si>
  <si>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</si>
  <si>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</si>
  <si>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</si>
  <si>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</si>
  <si>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</si>
  <si>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</si>
  <si>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</si>
  <si>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</si>
  <si>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</si>
  <si>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</si>
  <si>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</si>
  <si>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</si>
  <si>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</si>
  <si>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</si>
  <si>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</si>
  <si>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</si>
  <si>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</si>
  <si>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</si>
  <si>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</si>
  <si>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</si>
  <si>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</si>
  <si>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</si>
  <si>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</si>
  <si>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</si>
  <si>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</si>
  <si>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</si>
  <si>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</si>
  <si>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</si>
  <si>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</si>
  <si>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</si>
  <si>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</si>
  <si>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</si>
  <si>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</si>
  <si>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</si>
  <si>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</si>
  <si>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</si>
  <si>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</si>
  <si>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</si>
  <si>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</si>
  <si>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</si>
  <si>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</si>
  <si>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</si>
  <si>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</si>
  <si>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</si>
  <si>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</si>
  <si>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</si>
  <si>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</si>
  <si>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</si>
  <si>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</si>
  <si>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</si>
  <si>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</si>
  <si>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</si>
  <si>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</si>
  <si>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</si>
  <si>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</si>
  <si>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</si>
  <si>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</si>
  <si>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</si>
  <si>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</si>
  <si>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</si>
  <si>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</si>
  <si>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</si>
  <si>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</si>
  <si>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</si>
  <si>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</si>
  <si>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</si>
  <si>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</si>
  <si>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</si>
  <si>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</si>
  <si>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</si>
  <si>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</si>
  <si>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</si>
  <si>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</si>
  <si>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</si>
  <si>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</si>
  <si>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</si>
  <si>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</si>
  <si>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</si>
  <si>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</si>
  <si>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</si>
  <si>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</si>
  <si>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</si>
  <si>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</si>
  <si>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</si>
  <si>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</si>
  <si>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</si>
  <si>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</si>
  <si>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</si>
  <si>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</si>
  <si>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</si>
  <si>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</si>
  <si>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</si>
  <si>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</si>
  <si>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</si>
  <si>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</si>
  <si>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</si>
  <si>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</si>
  <si>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</si>
  <si>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</si>
  <si>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</si>
  <si>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</si>
  <si>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</si>
  <si>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</si>
  <si>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</si>
  <si>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</si>
  <si>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</si>
  <si>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</si>
  <si>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</si>
  <si>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</si>
  <si>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</si>
  <si>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</si>
  <si>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</si>
  <si>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</si>
  <si>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</si>
  <si>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</si>
  <si>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</si>
  <si>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</si>
  <si>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</si>
  <si>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</si>
  <si>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</si>
  <si>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</si>
  <si>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</si>
  <si>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</si>
  <si>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</si>
  <si>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</si>
  <si>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</si>
  <si>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</si>
  <si>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</si>
  <si>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</si>
  <si>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</si>
  <si>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</si>
  <si>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</si>
  <si>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</si>
  <si>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</si>
  <si>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</si>
  <si>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</si>
  <si>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</si>
  <si>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</si>
  <si>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</si>
  <si>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</si>
  <si>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</si>
  <si>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</si>
  <si>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</si>
  <si>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</si>
  <si>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</si>
  <si>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</si>
  <si>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</si>
  <si>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</si>
  <si>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</si>
  <si>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</si>
  <si>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</si>
  <si>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</si>
  <si>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</si>
  <si>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</si>
  <si>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</si>
  <si>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</si>
  <si>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</si>
  <si>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</si>
  <si>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</si>
  <si>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</si>
  <si>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</si>
  <si>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</si>
  <si>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</si>
  <si>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</si>
  <si>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</si>
  <si>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</si>
  <si>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</si>
  <si>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</si>
  <si>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</si>
  <si>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</si>
  <si>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</si>
  <si>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</si>
  <si>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</si>
  <si>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</si>
  <si>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</si>
  <si>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ND3</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</si>
  <si>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</si>
  <si>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</si>
  <si>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</si>
  <si>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</si>
  <si>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</si>
  <si>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</si>
  <si>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</si>
  <si>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</si>
  <si>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</si>
  <si>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</si>
  <si>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</si>
  <si>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</si>
  <si>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</si>
  <si>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</si>
  <si>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</si>
  <si>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</si>
  <si>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</si>
  <si>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</si>
  <si>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</si>
  <si>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</si>
  <si>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</si>
  <si>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</si>
  <si>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</si>
  <si>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</si>
  <si>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</si>
  <si>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</si>
  <si>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</si>
  <si>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</si>
  <si>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</si>
  <si>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</si>
  <si>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</si>
  <si>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</si>
  <si>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</si>
  <si>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</si>
  <si>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</si>
  <si>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</si>
  <si>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</si>
  <si>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</si>
  <si>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</si>
  <si>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</si>
  <si>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</si>
  <si>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</si>
  <si>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</si>
  <si>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</si>
  <si>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</si>
  <si>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</si>
  <si>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</si>
  <si>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</si>
  <si>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</si>
  <si>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</si>
  <si>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</si>
  <si>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</si>
  <si>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</si>
  <si>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</si>
  <si>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</si>
  <si>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</si>
  <si>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</si>
  <si>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</si>
  <si>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</si>
  <si>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</si>
  <si>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</si>
  <si>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</si>
  <si>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</si>
  <si>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</si>
  <si>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</si>
  <si>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</si>
  <si>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</si>
  <si>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</si>
  <si>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</si>
  <si>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</si>
  <si>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</si>
  <si>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</si>
  <si>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</si>
  <si>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</si>
  <si>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</si>
  <si>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</si>
  <si>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</si>
  <si>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</si>
  <si>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</si>
  <si>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</si>
  <si>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</si>
  <si>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</si>
  <si>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</si>
  <si>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</si>
  <si>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</si>
  <si>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</si>
  <si>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</si>
  <si>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</si>
  <si>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</si>
  <si>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</si>
  <si>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</si>
  <si>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</si>
  <si>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</si>
  <si>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</si>
  <si>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</si>
  <si>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</si>
  <si>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</si>
  <si>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</si>
  <si>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</si>
  <si>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</si>
  <si>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</si>
  <si>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</si>
  <si>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</si>
  <si>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</si>
  <si>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</si>
  <si>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</si>
  <si>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</si>
  <si>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</si>
  <si>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</si>
  <si>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</si>
  <si>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</si>
  <si>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</si>
  <si>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</si>
  <si>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</si>
  <si>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</si>
  <si>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</si>
  <si>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</si>
  <si>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</si>
  <si>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</si>
  <si>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</si>
  <si>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</si>
  <si>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</si>
  <si>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</si>
  <si>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</si>
  <si>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</si>
  <si>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</si>
  <si>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</si>
  <si>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</si>
  <si>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</si>
  <si>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</si>
  <si>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</si>
  <si>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</si>
  <si>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</si>
  <si>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</si>
  <si>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</si>
  <si>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</si>
  <si>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</si>
  <si>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</si>
  <si>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</si>
  <si>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</si>
  <si>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</si>
  <si>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</si>
  <si>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</si>
  <si>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</si>
  <si>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</si>
  <si>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</si>
  <si>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</si>
  <si>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</si>
  <si>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</si>
  <si>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</si>
  <si>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</si>
  <si>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</si>
  <si>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</si>
  <si>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</si>
  <si>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</si>
  <si>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</si>
  <si>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</si>
  <si>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</si>
  <si>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</si>
  <si>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</si>
  <si>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</si>
  <si>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</si>
  <si>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</si>
  <si>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</si>
  <si>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</si>
  <si>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</si>
  <si>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</si>
  <si>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</si>
  <si>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</si>
  <si>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</si>
  <si>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</si>
  <si>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</si>
  <si>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</si>
  <si>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</si>
  <si>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</si>
  <si>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</si>
  <si>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</si>
  <si>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</si>
  <si>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</si>
  <si>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</si>
  <si>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</si>
  <si>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</si>
  <si>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</si>
  <si>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</si>
  <si>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</si>
  <si>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</si>
  <si>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</si>
  <si>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</si>
  <si>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</si>
  <si>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</si>
  <si>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</si>
  <si>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</si>
  <si>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</si>
  <si>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</si>
  <si>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</si>
  <si>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</si>
  <si>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</si>
  <si>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</si>
  <si>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</si>
  <si>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</si>
  <si>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</si>
  <si>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</si>
  <si>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</si>
  <si>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</si>
  <si>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</si>
  <si>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</si>
  <si>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</si>
  <si>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</si>
  <si>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</si>
  <si>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</si>
  <si>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</si>
  <si>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</si>
  <si>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</si>
  <si>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</si>
  <si>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</si>
  <si>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</si>
  <si>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</si>
  <si>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</si>
  <si>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</si>
  <si>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</si>
  <si>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</si>
  <si>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</si>
  <si>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</si>
  <si>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</si>
  <si>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</si>
  <si>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</si>
  <si>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</si>
  <si>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</si>
  <si>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</si>
  <si>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</si>
  <si>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</si>
  <si>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</si>
  <si>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</si>
  <si>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</si>
  <si>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</si>
  <si>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</si>
  <si>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</si>
  <si>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</si>
  <si>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</si>
  <si>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</si>
  <si>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</si>
  <si>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</si>
  <si>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</si>
  <si>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</si>
  <si>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</si>
  <si>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</si>
  <si>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</si>
  <si>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</si>
  <si>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</si>
  <si>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</si>
  <si>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</si>
  <si>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</si>
  <si>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</si>
  <si>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</si>
  <si>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</si>
  <si>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</si>
  <si>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</si>
  <si>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</si>
  <si>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</si>
  <si>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</si>
  <si>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</si>
  <si>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</si>
  <si>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</si>
  <si>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</si>
  <si>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</si>
  <si>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</si>
  <si>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</si>
  <si>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</si>
  <si>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</si>
  <si>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</si>
  <si>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</si>
  <si>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</si>
  <si>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</si>
  <si>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</si>
  <si>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</si>
  <si>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</si>
  <si>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</si>
  <si>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</si>
  <si>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</si>
  <si>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</si>
  <si>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</si>
  <si>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</si>
  <si>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</si>
  <si>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</si>
  <si>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</si>
  <si>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</si>
  <si>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</si>
  <si>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</si>
  <si>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</si>
  <si>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</si>
  <si>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</si>
  <si>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</si>
  <si>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</si>
  <si>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</si>
  <si>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</si>
  <si>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</si>
  <si>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</si>
  <si>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</si>
  <si>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</si>
  <si>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</si>
  <si>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</si>
  <si>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</si>
  <si>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</si>
  <si>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</si>
  <si>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</si>
  <si>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</si>
  <si>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</si>
  <si>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</si>
  <si>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</si>
  <si>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</si>
  <si>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</si>
  <si>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</si>
  <si>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</si>
  <si>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</si>
  <si>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</si>
  <si>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</si>
  <si>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</si>
  <si>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</si>
  <si>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</si>
  <si>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</si>
  <si>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</si>
  <si>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</si>
  <si>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</si>
  <si>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</si>
  <si>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</si>
  <si>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</si>
  <si>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</si>
  <si>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</si>
  <si>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</si>
  <si>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</si>
  <si>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</si>
  <si>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</si>
  <si>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</si>
  <si>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</si>
  <si>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</si>
  <si>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</si>
  <si>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</si>
  <si>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</si>
  <si>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</si>
  <si>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</si>
  <si>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</si>
  <si>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</si>
  <si>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</si>
  <si>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</si>
  <si>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</si>
  <si>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</si>
  <si>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</si>
  <si>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</si>
  <si>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</si>
  <si>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</si>
  <si>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</si>
  <si>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</si>
  <si>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</si>
  <si>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</si>
  <si>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</si>
  <si>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</si>
  <si>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</si>
  <si>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</si>
  <si>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</si>
  <si>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</si>
  <si>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</si>
  <si>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</si>
  <si>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</si>
  <si>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</si>
  <si>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</si>
  <si>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</si>
  <si>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</si>
  <si>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</si>
  <si>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</si>
  <si>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</si>
  <si>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</si>
  <si>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</si>
  <si>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</si>
  <si>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</si>
  <si>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</si>
  <si>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</si>
  <si>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</si>
  <si>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</si>
  <si>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</si>
  <si>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</si>
  <si>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</si>
  <si>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</si>
  <si>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</si>
  <si>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</si>
  <si>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</si>
  <si>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</si>
  <si>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</si>
  <si>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</si>
  <si>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</si>
  <si>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</si>
  <si>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</si>
  <si>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</si>
  <si>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</si>
  <si>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</si>
  <si>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</si>
  <si>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</si>
  <si>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</si>
  <si>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</si>
  <si>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</si>
  <si>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</si>
  <si>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</si>
  <si>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</si>
  <si>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</si>
  <si>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</si>
  <si>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</si>
  <si>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</si>
  <si>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</si>
  <si>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</si>
  <si>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</si>
  <si>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</si>
  <si>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</si>
  <si>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</si>
  <si>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</si>
  <si>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</si>
  <si>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</si>
  <si>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</si>
  <si>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</si>
  <si>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</si>
  <si>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</si>
  <si>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</si>
  <si>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</si>
  <si>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</si>
  <si>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</si>
  <si>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</si>
  <si>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</si>
  <si>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</si>
  <si>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</si>
  <si>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</si>
  <si>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</si>
  <si>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</si>
  <si>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</si>
  <si>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</si>
  <si>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</si>
  <si>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</si>
  <si>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</si>
  <si>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</si>
  <si>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</si>
  <si>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</si>
  <si>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</si>
  <si>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</si>
  <si>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</si>
  <si>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</si>
  <si>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</si>
  <si>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</si>
  <si>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</si>
  <si>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</si>
  <si>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</si>
  <si>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</si>
  <si>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</si>
  <si>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</si>
  <si>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</si>
  <si>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</si>
  <si>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</si>
  <si>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</si>
  <si>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</si>
  <si>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</si>
  <si>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</si>
  <si>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</si>
  <si>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</si>
  <si>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</si>
  <si>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</si>
  <si>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</si>
  <si>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</si>
  <si>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</si>
  <si>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</si>
  <si>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</si>
  <si>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</si>
  <si>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</si>
  <si>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</si>
  <si>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</si>
  <si>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</si>
  <si>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</si>
  <si>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</si>
  <si>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</si>
  <si>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</si>
  <si>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</si>
  <si>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</si>
  <si>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</si>
  <si>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</si>
  <si>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</si>
  <si>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</si>
  <si>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</si>
  <si>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</si>
  <si>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</si>
  <si>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</si>
  <si>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</si>
  <si>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</si>
  <si>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</si>
  <si>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</si>
  <si>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</si>
  <si>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</si>
  <si>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</si>
  <si>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</si>
  <si>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</si>
  <si>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</si>
  <si>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</si>
  <si>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</si>
  <si>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</si>
  <si>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</si>
  <si>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</si>
  <si>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</si>
  <si>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</si>
  <si>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</si>
  <si>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</si>
  <si>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</si>
  <si>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</si>
  <si>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</si>
  <si>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</si>
  <si>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</si>
  <si>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</si>
  <si>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</si>
  <si>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</si>
  <si>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</si>
  <si>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</si>
  <si>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</si>
  <si>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</si>
  <si>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</si>
  <si>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</si>
  <si>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</si>
  <si>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</si>
  <si>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</si>
  <si>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</si>
  <si>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</si>
  <si>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</si>
  <si>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</si>
  <si>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</si>
  <si>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</si>
  <si>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</si>
  <si>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</si>
  <si>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</si>
  <si>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</si>
  <si>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</si>
  <si>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</si>
  <si>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</si>
  <si>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</si>
  <si>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</si>
  <si>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</si>
  <si>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</si>
  <si>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</si>
  <si>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</si>
  <si>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</si>
  <si>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</si>
  <si>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</si>
  <si>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</si>
  <si>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</si>
  <si>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</si>
  <si>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</si>
  <si>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</si>
  <si>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</si>
  <si>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</si>
  <si>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</si>
  <si>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</si>
  <si>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</si>
  <si>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</si>
  <si>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</si>
  <si>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</si>
  <si>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</si>
  <si>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</si>
  <si>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</si>
  <si>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</si>
  <si>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</si>
  <si>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</si>
  <si>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</si>
  <si>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</si>
  <si>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</si>
  <si>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</si>
  <si>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</si>
  <si>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</si>
  <si>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</si>
  <si>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</si>
  <si>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</si>
  <si>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</si>
  <si>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</si>
  <si>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</si>
  <si>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</si>
  <si>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</si>
  <si>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</si>
  <si>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</si>
  <si>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</si>
  <si>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</si>
  <si>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</si>
  <si>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</si>
  <si>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</si>
  <si>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</si>
  <si>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</si>
  <si>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</si>
  <si>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</si>
  <si>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</si>
  <si>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</si>
  <si>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</si>
  <si>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</si>
  <si>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</si>
  <si>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</si>
  <si>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</si>
  <si>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</si>
  <si>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</si>
  <si>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</si>
  <si>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</si>
  <si>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</si>
  <si>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</si>
  <si>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</si>
  <si>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</si>
  <si>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</si>
  <si>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</si>
  <si>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</si>
  <si>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</si>
  <si>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</si>
  <si>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</si>
  <si>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</si>
  <si>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</si>
  <si>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</si>
  <si>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</si>
  <si>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</si>
  <si>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</si>
  <si>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</si>
  <si>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</si>
  <si>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</si>
  <si>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</si>
  <si>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</si>
  <si>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</si>
  <si>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</si>
  <si>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</si>
  <si>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</si>
  <si>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</si>
  <si>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</si>
  <si>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</si>
  <si>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</si>
  <si>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</si>
  <si>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</si>
  <si>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</si>
  <si>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</si>
  <si>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</si>
  <si>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</si>
  <si>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</si>
  <si>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</si>
  <si>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</si>
  <si>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</si>
  <si>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</si>
  <si>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</si>
  <si>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</si>
  <si>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</si>
  <si>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</si>
  <si>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</si>
  <si>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</si>
  <si>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</si>
  <si>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</si>
  <si>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</si>
  <si>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</si>
  <si>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</si>
  <si>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</si>
  <si>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</si>
  <si>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</si>
  <si>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</si>
  <si>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</si>
  <si>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</si>
  <si>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</si>
  <si>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</si>
  <si>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</si>
  <si>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</si>
  <si>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</si>
  <si>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</si>
  <si>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</si>
  <si>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</si>
  <si>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</si>
  <si>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</si>
  <si>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</si>
  <si>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</si>
  <si>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</si>
  <si>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</si>
  <si>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</si>
  <si>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</si>
  <si>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</si>
  <si>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</si>
  <si>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</si>
  <si>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</si>
  <si>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</si>
  <si>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</si>
  <si>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</si>
  <si>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</si>
  <si>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</si>
  <si>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</si>
  <si>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</si>
  <si>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</si>
  <si>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</si>
  <si>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</si>
  <si>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</si>
  <si>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</si>
  <si>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</si>
  <si>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</si>
  <si>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</si>
  <si>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</si>
  <si>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</si>
  <si>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</si>
  <si>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</si>
  <si>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</si>
  <si>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</si>
  <si>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</si>
  <si>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</si>
  <si>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</si>
  <si>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</si>
  <si>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</si>
  <si>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</si>
  <si>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</si>
  <si>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</si>
  <si>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</si>
  <si>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</si>
  <si>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</si>
  <si>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</si>
  <si>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</si>
  <si>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</si>
  <si>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</si>
  <si>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</si>
  <si>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</si>
  <si>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</si>
  <si>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</si>
  <si>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</si>
  <si>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</si>
  <si>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</si>
  <si>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</si>
  <si>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</si>
  <si>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</si>
  <si>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</si>
  <si>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</si>
  <si>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</si>
  <si>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</si>
  <si>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</si>
  <si>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</si>
  <si>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</si>
  <si>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</si>
  <si>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</si>
  <si>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</si>
  <si>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</si>
  <si>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</si>
  <si>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</si>
  <si>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</si>
  <si>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</si>
  <si>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</si>
  <si>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</si>
  <si>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</si>
  <si>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</si>
  <si>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</si>
  <si>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</si>
  <si>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</si>
  <si>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</si>
  <si>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</si>
  <si>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</si>
  <si>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</si>
  <si>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</si>
  <si>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</si>
  <si>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</si>
  <si>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</si>
  <si>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</si>
  <si>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</si>
  <si>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</si>
  <si>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</si>
  <si>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</si>
  <si>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</si>
  <si>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</si>
  <si>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</si>
  <si>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</si>
  <si>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</si>
  <si>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</si>
  <si>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</si>
  <si>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</si>
  <si>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</si>
  <si>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</si>
  <si>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</si>
  <si>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</si>
  <si>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</si>
  <si>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</si>
  <si>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</si>
  <si>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</si>
  <si>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</si>
  <si>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</si>
  <si>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</si>
  <si>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</si>
  <si>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</si>
  <si>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</si>
  <si>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</si>
  <si>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</si>
  <si>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</si>
  <si>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</si>
  <si>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</si>
  <si>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</si>
  <si>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</si>
  <si>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</si>
  <si>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</si>
  <si>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</si>
  <si>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</si>
  <si>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</si>
  <si>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</si>
  <si>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</si>
  <si>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</si>
  <si>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</si>
  <si>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</si>
  <si>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</si>
  <si>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</si>
  <si>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</si>
  <si>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</si>
  <si>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</si>
  <si>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</si>
  <si>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</si>
  <si>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</si>
  <si>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</si>
  <si>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</si>
  <si>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</si>
  <si>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</si>
  <si>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</si>
  <si>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</si>
  <si>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</si>
  <si>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</si>
  <si>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</si>
  <si>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</si>
  <si>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</si>
  <si>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</si>
  <si>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</si>
  <si>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</si>
  <si>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</si>
  <si>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</si>
  <si>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</si>
  <si>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</si>
  <si>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</si>
  <si>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</si>
  <si>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</si>
  <si>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</si>
  <si>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</si>
  <si>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</si>
  <si>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</si>
  <si>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</si>
  <si>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</si>
  <si>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</si>
  <si>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</si>
  <si>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</si>
  <si>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</si>
  <si>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</si>
  <si>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</si>
  <si>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</si>
  <si>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</si>
  <si>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</si>
  <si>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</si>
  <si>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</si>
  <si>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</si>
  <si>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</si>
  <si>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</si>
  <si>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</si>
  <si>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</si>
  <si>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</si>
  <si>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</si>
  <si>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</si>
  <si>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</si>
  <si>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</si>
  <si>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</si>
  <si>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</si>
  <si>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</si>
  <si>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</si>
  <si>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</si>
  <si>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</si>
  <si>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</si>
  <si>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</si>
  <si>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</si>
  <si>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</si>
  <si>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</si>
  <si>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</si>
  <si>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</si>
  <si>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</si>
  <si>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</si>
  <si>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</si>
  <si>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</si>
  <si>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</si>
  <si>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</si>
  <si>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</si>
  <si>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</si>
  <si>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</si>
  <si>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</si>
  <si>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</si>
  <si>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</si>
  <si>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</si>
  <si>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</si>
  <si>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</si>
  <si>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</si>
  <si>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</si>
  <si>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</si>
  <si>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</si>
  <si>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</si>
  <si>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</si>
  <si>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</si>
  <si>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</si>
  <si>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</si>
  <si>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</si>
  <si>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</si>
  <si>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</si>
  <si>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</si>
  <si>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</si>
  <si>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</si>
  <si>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</si>
  <si>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</si>
  <si>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</si>
  <si>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</si>
  <si>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</si>
  <si>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</si>
  <si>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</si>
  <si>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</si>
  <si>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</si>
  <si>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</si>
  <si>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</si>
  <si>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</si>
  <si>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</si>
  <si>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</si>
  <si>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</si>
  <si>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</si>
  <si>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</si>
  <si>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</si>
  <si>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</si>
  <si>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</si>
  <si>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</si>
  <si>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</si>
  <si>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</si>
  <si>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</si>
  <si>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</si>
  <si>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</si>
  <si>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</si>
  <si>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</si>
  <si>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</si>
  <si>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</si>
  <si>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</si>
  <si>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</si>
  <si>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</si>
  <si>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</si>
  <si>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</si>
  <si>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</si>
  <si>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</si>
  <si>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</si>
  <si>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</si>
  <si>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</si>
  <si>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</si>
  <si>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</si>
  <si>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</si>
  <si>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</si>
  <si>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</si>
  <si>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</si>
  <si>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</si>
  <si>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</si>
  <si>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</si>
  <si>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</si>
  <si>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</si>
  <si>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</si>
  <si>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</si>
  <si>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</si>
  <si>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</si>
  <si>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</si>
  <si>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</si>
  <si>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</si>
  <si>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</si>
  <si>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</si>
  <si>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</si>
  <si>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</si>
  <si>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</si>
  <si>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</si>
  <si>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</si>
  <si>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</si>
  <si>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</si>
  <si>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</si>
  <si>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</si>
  <si>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</si>
  <si>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</si>
  <si>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</si>
  <si>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</si>
  <si>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</si>
  <si>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</si>
  <si>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</si>
  <si>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</si>
  <si>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</si>
  <si>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</si>
  <si>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</si>
  <si>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</si>
  <si>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</si>
  <si>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</si>
  <si>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</si>
  <si>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</si>
  <si>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</si>
  <si>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</si>
  <si>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</si>
  <si>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</si>
  <si>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</si>
  <si>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</si>
  <si>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</si>
  <si>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</si>
  <si>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</si>
  <si>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</si>
  <si>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</si>
  <si>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</si>
  <si>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</si>
  <si>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</si>
  <si>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</si>
  <si>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</si>
  <si>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</si>
  <si>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</si>
  <si>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</si>
  <si>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</si>
  <si>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</si>
  <si>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</si>
  <si>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</si>
  <si>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</si>
  <si>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</si>
  <si>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</si>
  <si>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</si>
  <si>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</si>
  <si>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</si>
  <si>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</si>
  <si>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</si>
  <si>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</si>
  <si>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</si>
  <si>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</si>
  <si>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</si>
  <si>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</si>
  <si>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</si>
  <si>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</si>
  <si>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</si>
  <si>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</si>
  <si>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</si>
  <si>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</si>
  <si>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</si>
  <si>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</si>
  <si>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</si>
  <si>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</si>
  <si>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</si>
  <si>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</si>
  <si>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</si>
  <si>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</si>
  <si>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</si>
  <si>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</si>
  <si>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</si>
  <si>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</si>
  <si>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</si>
  <si>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</si>
  <si>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</si>
  <si>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</si>
  <si>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</si>
  <si>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</si>
  <si>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</si>
  <si>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</si>
  <si>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</si>
  <si>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</si>
  <si>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</si>
  <si>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</si>
  <si>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</si>
  <si>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</si>
  <si>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</si>
  <si>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</si>
  <si>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</si>
  <si>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</si>
  <si>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</si>
  <si>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</si>
  <si>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</si>
  <si>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</si>
  <si>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</si>
  <si>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</si>
  <si>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</si>
  <si>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</si>
  <si>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</si>
  <si>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</si>
  <si>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</si>
  <si>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</si>
  <si>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</si>
  <si>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</si>
  <si>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</si>
  <si>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</si>
  <si>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</si>
  <si>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</si>
  <si>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</si>
  <si>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</si>
  <si>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</si>
  <si>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</si>
  <si>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</si>
  <si>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</si>
  <si>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</si>
  <si>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</si>
  <si>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</si>
  <si>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</si>
  <si>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</si>
  <si>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</si>
  <si>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</si>
  <si>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</si>
  <si>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</si>
  <si>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</si>
  <si>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</si>
  <si>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</si>
  <si>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</si>
  <si>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</si>
  <si>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</si>
  <si>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</si>
  <si>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</si>
  <si>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</si>
  <si>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</si>
  <si>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</si>
  <si>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</si>
  <si>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</si>
  <si>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</si>
  <si>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</si>
  <si>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</si>
  <si>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</si>
  <si>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</si>
  <si>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</si>
  <si>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</si>
  <si>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</si>
  <si>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</si>
  <si>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</si>
  <si>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</si>
  <si>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</si>
  <si>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</si>
  <si>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</si>
  <si>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</si>
  <si>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</si>
  <si>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</si>
  <si>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</si>
  <si>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</si>
  <si>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</si>
  <si>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</si>
  <si>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</si>
  <si>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</si>
  <si>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</si>
  <si>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</si>
  <si>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</si>
  <si>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</si>
  <si>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</si>
  <si>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</si>
  <si>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</si>
  <si>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</si>
  <si>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</si>
  <si>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</si>
  <si>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</si>
  <si>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</si>
  <si>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</si>
  <si>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</si>
  <si>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</si>
  <si>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</si>
  <si>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</si>
  <si>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</si>
  <si>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</si>
  <si>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</si>
  <si>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</si>
  <si>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</si>
  <si>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</si>
  <si>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</si>
  <si>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</si>
  <si>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</si>
  <si>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</si>
  <si>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</si>
  <si>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</si>
  <si>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</si>
  <si>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</si>
  <si>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</si>
  <si>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</si>
  <si>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</si>
  <si>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</si>
  <si>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</si>
  <si>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</si>
  <si>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</si>
  <si>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</si>
  <si>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</si>
  <si>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</si>
  <si>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</si>
  <si>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</si>
  <si>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</si>
  <si>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</si>
  <si>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</si>
  <si>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</si>
  <si>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</si>
  <si>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</si>
  <si>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</si>
  <si>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</si>
  <si>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</si>
  <si>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</si>
  <si>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</si>
  <si>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</si>
  <si>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</si>
  <si>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</si>
  <si>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</si>
  <si>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</si>
  <si>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</si>
  <si>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</si>
  <si>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</si>
  <si>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</si>
  <si>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</si>
  <si>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</si>
  <si>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</si>
  <si>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</si>
  <si>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</si>
  <si>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</si>
  <si>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</si>
  <si>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</si>
  <si>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</si>
  <si>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</si>
  <si>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</si>
  <si>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</si>
  <si>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</si>
  <si>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</si>
  <si>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</si>
  <si>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</si>
  <si>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</si>
  <si>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</si>
  <si>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</si>
  <si>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</si>
  <si>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</si>
  <si>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</si>
  <si>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</si>
  <si>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</si>
  <si>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</si>
  <si>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</si>
  <si>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</si>
  <si>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</si>
  <si>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</si>
  <si>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</si>
  <si>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</si>
  <si>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</si>
  <si>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</si>
  <si>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</si>
  <si>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</si>
  <si>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</si>
  <si>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</si>
  <si>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</si>
  <si>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</si>
  <si>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</si>
  <si>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</si>
  <si>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</si>
  <si>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</si>
  <si>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</si>
  <si>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</si>
  <si>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</si>
  <si>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</si>
  <si>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</si>
  <si>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</si>
  <si>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</si>
  <si>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</si>
  <si>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</si>
  <si>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</si>
  <si>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</si>
  <si>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</si>
  <si>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</si>
  <si>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</si>
  <si>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</si>
  <si>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</si>
  <si>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</si>
  <si>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</si>
  <si>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</si>
  <si>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</si>
  <si>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</si>
  <si>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</si>
  <si>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</si>
  <si>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</si>
  <si>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</si>
  <si>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</si>
  <si>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</si>
  <si>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</si>
  <si>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</si>
  <si>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</si>
  <si>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</si>
  <si>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</si>
  <si>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</si>
  <si>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</si>
  <si>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</si>
  <si>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</si>
  <si>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</si>
  <si>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</si>
  <si>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</si>
  <si>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</si>
  <si>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</si>
  <si>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</si>
  <si>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</si>
  <si>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</si>
  <si>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</si>
  <si>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</si>
  <si>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</si>
  <si>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</si>
  <si>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</si>
  <si>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</si>
  <si>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</si>
  <si>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</si>
  <si>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</si>
  <si>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</si>
  <si>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</si>
  <si>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</si>
  <si>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</si>
  <si>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</si>
  <si>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</si>
  <si>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</si>
  <si>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</si>
  <si>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</si>
  <si>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</si>
  <si>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</si>
  <si>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</si>
  <si>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</si>
  <si>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</si>
  <si>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</si>
  <si>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</si>
  <si>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</si>
  <si>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</si>
  <si>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</si>
  <si>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</si>
  <si>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</si>
  <si>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</si>
  <si>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</si>
  <si>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</si>
  <si>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</si>
  <si>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</si>
  <si>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</si>
  <si>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</si>
  <si>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</si>
  <si>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</si>
  <si>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</si>
  <si>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</si>
  <si>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</si>
  <si>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</si>
  <si>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</si>
  <si>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</si>
  <si>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</si>
  <si>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</si>
  <si>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</si>
  <si>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</si>
  <si>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</si>
  <si>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</si>
  <si>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</si>
  <si>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</si>
  <si>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</si>
  <si>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</si>
  <si>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</si>
  <si>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</si>
  <si>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</si>
  <si>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Reporting Date: 30/06/2026</t>
  </si>
  <si>
    <t>Hypothekenpfandbriefe</t>
  </si>
  <si>
    <t>Deckungsmasse (nom.)</t>
  </si>
  <si>
    <t>(Mio. €)</t>
  </si>
  <si>
    <t>Umlaufende Pfandbriefe (nom).</t>
  </si>
  <si>
    <t>WAL der Deckungsmasse (Total)</t>
  </si>
  <si>
    <t>Jahre</t>
  </si>
  <si>
    <t>WAL der ausstehenden Pfandbriefe (Total)</t>
  </si>
  <si>
    <t>Anteil von "insured mortgages"</t>
  </si>
  <si>
    <t>%</t>
  </si>
  <si>
    <t>Besteht die Möglichkeit einer Fälligkeitsverschiebung?</t>
  </si>
  <si>
    <t>Ja/Nein</t>
  </si>
  <si>
    <t>Ja</t>
  </si>
  <si>
    <t>Sind Versicherungen Bestandteil der Deckungsmasse?</t>
  </si>
  <si>
    <t>Maximal mögliche Verschiebung?</t>
  </si>
  <si>
    <t>Monate</t>
  </si>
  <si>
    <t>Sind garantierte Kredite in Deckungsmasse enthalten?</t>
  </si>
  <si>
    <t>Nicht anwendbar*</t>
  </si>
  <si>
    <t>Ist Fälligkeitsverschiebung gesetzlich geregelt?</t>
  </si>
  <si>
    <t xml:space="preserve">Anteil garantierter Kredite </t>
  </si>
  <si>
    <t>Sind Pass through Strukturen enthalten?</t>
  </si>
  <si>
    <t>Gesetzliche Überdeckung (nennwertig + barwertig nach Stressszenarien)</t>
  </si>
  <si>
    <t>2 % + 2 %</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</si>
  <si>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</si>
  <si>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</si>
  <si>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</si>
  <si>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</si>
  <si>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</si>
  <si>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</si>
  <si>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</si>
  <si>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</si>
  <si>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</si>
  <si>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</si>
  <si>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</si>
  <si>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</si>
  <si>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8 nach Bonitätsstufe</t>
  </si>
  <si>
    <t>Selbstgenutzte Wohnungen in der Deckungsmasse (Mio. €)</t>
  </si>
  <si>
    <t>Bonitätsstufe 1</t>
  </si>
  <si>
    <t>Mehrfamilienhäuser in der Deckungsmasse (Mio. €)</t>
  </si>
  <si>
    <t>Bonitätsstufe 2</t>
  </si>
  <si>
    <t>Sind Derivate in Deckung?</t>
  </si>
  <si>
    <t>Y/N</t>
  </si>
  <si>
    <t>Typ der Swap-Kontrahenten (extern oder keine)?</t>
  </si>
  <si>
    <t>E/N</t>
  </si>
  <si>
    <t>Nettobarwert der Derivate in Deckung</t>
  </si>
  <si>
    <t>Währungspositionen (nominal)</t>
  </si>
  <si>
    <t>Pfandbriefe</t>
  </si>
  <si>
    <t>Deckungsmasse</t>
  </si>
  <si>
    <t>-</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</si>
  <si>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</si>
  <si>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</si>
  <si>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</si>
  <si>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</si>
  <si>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</si>
  <si>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</si>
  <si>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</si>
  <si>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</si>
  <si>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</si>
  <si>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</si>
  <si>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</si>
  <si>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</si>
  <si>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</si>
  <si>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</si>
  <si>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</si>
  <si>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</si>
  <si>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</si>
  <si>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</si>
  <si>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</si>
  <si>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</si>
  <si>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</si>
  <si>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nicht anwendbar*= Für deutsche Pfandbriefe nicht anwendbar bzw. nicht im Pfandbriefgesetz vorgesehen</t>
  </si>
  <si>
    <t>Mortgage Pfandbriefe</t>
  </si>
  <si>
    <t>Cover pool (nom.)</t>
  </si>
  <si>
    <t>(mn. €)</t>
  </si>
  <si>
    <t>Pfandbriefe outstanding (nom).</t>
  </si>
  <si>
    <t>Weighted Average Life (WAL) of cover pool (Total)</t>
  </si>
  <si>
    <t>Years</t>
  </si>
  <si>
    <t>WAL of outstanding Pfandbriefe (Total)</t>
  </si>
  <si>
    <t>Share of "insured mortgages"</t>
  </si>
  <si>
    <t>Is there a possibility of maturity extension?</t>
  </si>
  <si>
    <t>Yes/No</t>
  </si>
  <si>
    <t>Are insurances part of the cover pool register?</t>
  </si>
  <si>
    <t>Maximum potential maturity extension period?</t>
  </si>
  <si>
    <t>Months</t>
  </si>
  <si>
    <t>Are guaranteed loans included in the cover pool?</t>
  </si>
  <si>
    <t>Not applicable*</t>
  </si>
  <si>
    <t>Is maturity extension regulated by law?</t>
  </si>
  <si>
    <t>Share of guaranteed loans</t>
  </si>
  <si>
    <t>Are pass-through structures included?</t>
  </si>
  <si>
    <t>Legal overcollateralisation (nominal + npv based on stress scenarios)</t>
  </si>
  <si>
    <t>Are self certified loans part of the cover pool?</t>
  </si>
  <si>
    <t>Total amount lent to 10 lagest borrowers</t>
  </si>
  <si>
    <t>Are limited certified loans part of the cover pool?</t>
  </si>
  <si>
    <t>Percentage of non first lien mortgages</t>
  </si>
  <si>
    <t>Are ABS part of the cover pool?</t>
  </si>
  <si>
    <t>Number of borrowers</t>
  </si>
  <si>
    <t>Central bank eligible securities</t>
  </si>
  <si>
    <t xml:space="preserve">(mn. €) </t>
  </si>
  <si>
    <t>Number of properties</t>
  </si>
  <si>
    <t>Breakdown of exposures to central banks and credit institutions within the meaning of sec. 28(1) no.8 by credit quality step</t>
  </si>
  <si>
    <t>Owner-occupied dwellings in the cover pool (mn. €)</t>
  </si>
  <si>
    <t>Credit quality step 1</t>
  </si>
  <si>
    <t>Multi-family houses in the cover pool ( mn.€)</t>
  </si>
  <si>
    <t>Credit quality step 2</t>
  </si>
  <si>
    <t>Are derivatives included in the cover pool?</t>
  </si>
  <si>
    <t>Type of swap counterparties (external or none)?</t>
  </si>
  <si>
    <t>Net present value of derivatives in the cover pool</t>
  </si>
  <si>
    <t>Currency positions (nominal)</t>
  </si>
  <si>
    <t>Cover pool</t>
  </si>
  <si>
    <t>Rating agency</t>
  </si>
  <si>
    <t>Current Pfandbrief rating</t>
  </si>
  <si>
    <t>Cover pool by LTV buckets</t>
  </si>
  <si>
    <t>Cover pool by age of loans (seasoning) in buckets
Residential+commercial</t>
  </si>
  <si>
    <t xml:space="preserve"> ≤12 months</t>
  </si>
  <si>
    <t>&gt;12 - ≤24 months</t>
  </si>
  <si>
    <t>&gt;24 - ≤36 months</t>
  </si>
  <si>
    <t xml:space="preserve"> &gt;36 - ≤60 months</t>
  </si>
  <si>
    <t>&gt;60 - ≤120 months</t>
  </si>
  <si>
    <t>&gt; 120 months</t>
  </si>
  <si>
    <t>not applicable*= for German Pfandbriefe not applicable respectively not intended by the Pfandbrief act</t>
  </si>
  <si>
    <t>Q 2 2026</t>
  </si>
  <si>
    <t>NORD/LB Norddeutsche Landesbank Girozentrale</t>
  </si>
  <si>
    <t>NORD/LB - Mortgage</t>
  </si>
  <si>
    <t>https://coveredbondlabel.com</t>
  </si>
  <si>
    <t>o/w House, detached or semi-detached</t>
  </si>
  <si>
    <t>fixed, floating</t>
  </si>
  <si>
    <t>WAL based on expected residual life</t>
  </si>
  <si>
    <t>maturity of covered bonds: "initial maturity" = maturity if bank exercises earliest call option
only hard bullet</t>
  </si>
  <si>
    <t>stress test: simulation of the impact of interest rate changes (+-250bp) and foreign currency changes (10% to 25%) on the net present values (static method according to §§ 5, 6 Pfandbrief Net Present Value Regulation)</t>
  </si>
  <si>
    <t>total amount of payments in arrears by at least 90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</si>
</sst>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0.0\ ;\-#,##0.0\ ;&quot;-     &quot;"/>
    <numFmt numFmtId="168" formatCode="#,###"/>
    <numFmt numFmtId="169" formatCode="#,##0.00\ ;\-#,##0.00\ ;&quot;-     &quot;"/>
    <numFmt numFmtId="170" formatCode="#,##0\ ;\-#,##0\ ;&quot;-     &quot;"/>
  </numFmts>
  <fonts count="5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
      <sz val="11"/>
      <color rgb="FF000000"/>
      <name val="Calibri"/>
      <family val="2"/>
      <charset val="1"/>
    </font>
    <font>
      <b/>
      <sz val="7"/>
      <color rgb="FFFFFFFF"/>
      <name val="Verdana"/>
      <family val="2"/>
      <charset val="1"/>
    </font>
    <font>
      <sz val="7"/>
      <color rgb="FF000000"/>
      <name val="Verdana"/>
      <family val="2"/>
      <charset val="1"/>
    </font>
    <font>
      <sz val="7"/>
      <color rgb="FF800000"/>
      <name val="Verdana"/>
      <family val="2"/>
      <charset val="1"/>
    </font>
    <font>
      <sz val="7"/>
      <name val="Verdana"/>
      <family val="2"/>
      <charset val="1"/>
    </font>
    <font>
      <b/>
      <sz val="7"/>
      <name val="Verdana"/>
      <family val="2"/>
      <charset val="1"/>
    </font>
    <font>
      <sz val="8"/>
      <color rgb="FF000000"/>
      <name val="Calibri"/>
      <family val="2"/>
      <charset val="1"/>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800000"/>
        <bgColor rgb="FF800000"/>
      </patternFill>
    </fill>
    <fill>
      <patternFill patternType="solid">
        <fgColor rgb="FFA6A6A6"/>
        <bgColor rgb="FFC0C0C0"/>
      </patternFill>
    </fill>
    <fill>
      <patternFill patternType="solid">
        <fgColor rgb="FFFFFFFF"/>
        <bgColor rgb="FFFFFFCC"/>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medium">
        <color auto="1"/>
      </left>
      <right/>
      <top style="thin">
        <color auto="1"/>
      </top>
      <bottom/>
      <diagonal/>
    </border>
    <border>
      <left style="thin">
        <color auto="1"/>
      </left>
      <right/>
      <top/>
      <bottom/>
      <diagonal/>
    </border>
    <border>
      <left style="thin">
        <color auto="1"/>
      </left>
      <right style="medium">
        <color auto="1"/>
      </right>
      <top/>
      <bottom/>
      <diagonal/>
    </border>
  </borders>
  <cellStyleXfs count="4">
    <xf numFmtId="0" fontId="0" fillId="0" borderId="0"/>
    <xf numFmtId="9" fontId="1" fillId="0" borderId="0"/>
    <xf numFmtId="0" fontId="11" fillId="0" borderId="0"/>
    <xf numFmtId="0" fontId="47" fillId="0" borderId="0"/>
  </cellStyleXfs>
  <cellXfs count="413">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17" fontId="17"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xf>
    <xf numFmtId="0" fontId="3" fillId="0" borderId="7" xfId="0" applyFont="1" applyBorder="1"/>
    <xf numFmtId="0" fontId="21" fillId="0" borderId="0" xfId="0" applyFont="1"/>
    <xf numFmtId="0" fontId="12" fillId="0" borderId="0" xfId="0" quotePrefix="1" applyFont="1" applyAlignment="1">
      <alignment horizontal="right"/>
    </xf>
    <xf numFmtId="0" fontId="17"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3" fillId="0" borderId="0" xfId="0" applyFont="1"/>
    <xf numFmtId="0" fontId="22" fillId="0" borderId="0" xfId="0" applyFont="1" applyAlignment="1">
      <alignment horizontal="left" vertical="center" indent="1"/>
    </xf>
    <xf numFmtId="0" fontId="23" fillId="0" borderId="0" xfId="0" applyFont="1" applyAlignment="1">
      <alignment wrapText="1"/>
    </xf>
    <xf numFmtId="0" fontId="24" fillId="0" borderId="0" xfId="0" applyFont="1" applyAlignment="1">
      <alignment vertical="center" wrapText="1"/>
    </xf>
    <xf numFmtId="0" fontId="24" fillId="0" borderId="0" xfId="0" applyFont="1" applyAlignment="1">
      <alignment horizontal="left" vertical="center" indent="1"/>
    </xf>
    <xf numFmtId="0" fontId="3" fillId="0" borderId="6" xfId="0" applyFont="1" applyBorder="1"/>
    <xf numFmtId="0" fontId="3" fillId="0" borderId="8" xfId="0" applyFont="1" applyBorder="1"/>
    <xf numFmtId="0" fontId="25" fillId="0" borderId="0" xfId="0" applyFont="1" applyAlignment="1">
      <alignment horizontal="left"/>
    </xf>
    <xf numFmtId="0" fontId="26" fillId="0" borderId="0" xfId="0" applyFont="1"/>
    <xf numFmtId="0" fontId="15" fillId="0" borderId="0" xfId="0" applyFont="1" applyAlignment="1">
      <alignment horizontal="left" vertical="center"/>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19" fillId="0" borderId="19" xfId="2" quotePrefix="1" applyFont="1" applyBorder="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1"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Alignment="1">
      <alignment horizontal="center" vertical="center" wrapText="1"/>
    </xf>
    <xf numFmtId="165" fontId="31" fillId="7" borderId="0" xfId="1" applyNumberFormat="1" applyFont="1" applyFill="1" applyAlignment="1">
      <alignment horizontal="center" vertical="center" wrapText="1"/>
    </xf>
    <xf numFmtId="9" fontId="31" fillId="0" borderId="0" xfId="1" applyFont="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Alignment="1">
      <alignment horizontal="center" vertical="center" wrapText="1"/>
    </xf>
    <xf numFmtId="0" fontId="37" fillId="0" borderId="0" xfId="0" applyFont="1" applyAlignment="1">
      <alignment horizontal="right" vertical="center" wrapText="1"/>
    </xf>
    <xf numFmtId="9" fontId="31" fillId="0" borderId="0" xfId="1" quotePrefix="1" applyFont="1" applyAlignment="1">
      <alignment horizontal="center" vertical="center" wrapText="1"/>
    </xf>
    <xf numFmtId="0" fontId="36"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164" fontId="31" fillId="0" borderId="0" xfId="0" quotePrefix="1" applyNumberFormat="1" applyFont="1" applyAlignment="1">
      <alignment horizontal="center"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0" fontId="37" fillId="0" borderId="0" xfId="0" quotePrefix="1" applyFont="1" applyAlignment="1">
      <alignment horizontal="right" vertical="center" wrapText="1"/>
    </xf>
    <xf numFmtId="9" fontId="31"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Alignment="1">
      <alignment horizontal="center" vertical="center" wrapText="1"/>
    </xf>
    <xf numFmtId="165" fontId="31" fillId="0" borderId="0" xfId="1" applyNumberFormat="1" applyFont="1" applyAlignment="1" applyProtection="1">
      <alignment horizontal="center" vertical="center" wrapText="1"/>
      <protection locked="0"/>
    </xf>
    <xf numFmtId="0" fontId="36" fillId="5" borderId="0" xfId="0" applyFont="1" applyFill="1" applyAlignment="1">
      <alignment horizontal="center" vertical="center" wrapText="1"/>
    </xf>
    <xf numFmtId="0" fontId="29" fillId="0" borderId="0" xfId="0" quotePrefix="1" applyFont="1" applyAlignment="1">
      <alignment horizontal="center" vertical="center" wrapText="1"/>
    </xf>
    <xf numFmtId="3" fontId="31" fillId="7" borderId="0" xfId="0" quotePrefix="1" applyNumberFormat="1" applyFont="1" applyFill="1" applyAlignment="1">
      <alignment horizontal="center" vertical="center" wrapText="1"/>
    </xf>
    <xf numFmtId="164" fontId="31"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9" fillId="6" borderId="0" xfId="1" applyNumberFormat="1" applyFont="1" applyFill="1" applyAlignment="1">
      <alignment horizontal="center" vertical="center" wrapText="1"/>
    </xf>
    <xf numFmtId="165" fontId="36" fillId="6" borderId="0" xfId="1" applyNumberFormat="1" applyFont="1" applyFill="1" applyAlignment="1">
      <alignment horizontal="center" vertical="center" wrapText="1"/>
    </xf>
    <xf numFmtId="0" fontId="27"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37" fillId="7" borderId="0" xfId="1" applyFont="1" applyFill="1" applyAlignment="1" applyProtection="1">
      <alignment horizontal="center" vertical="center" wrapText="1"/>
      <protection locked="0"/>
    </xf>
    <xf numFmtId="9" fontId="37" fillId="0" borderId="0" xfId="1" applyFont="1" applyAlignment="1" applyProtection="1">
      <alignment horizontal="center" vertical="center" wrapText="1"/>
      <protection locked="0"/>
    </xf>
    <xf numFmtId="3" fontId="31" fillId="0" borderId="0" xfId="0" applyNumberFormat="1" applyFont="1" applyAlignment="1" applyProtection="1">
      <alignment horizontal="center" vertical="center" wrapText="1"/>
      <protection locked="0"/>
    </xf>
    <xf numFmtId="165" fontId="34" fillId="0" borderId="0" xfId="1" applyNumberFormat="1" applyFont="1" applyAlignment="1" applyProtection="1">
      <alignment horizontal="center" vertical="center" wrapText="1"/>
      <protection locked="0"/>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4" xfId="0"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31" fillId="0" borderId="0" xfId="1"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6" fillId="0" borderId="0" xfId="0" applyFont="1" applyAlignment="1">
      <alignment horizontal="center" vertical="center" wrapText="1"/>
    </xf>
    <xf numFmtId="0" fontId="46"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31" fillId="0" borderId="0" xfId="0" applyFont="1" applyAlignment="1">
      <alignment horizontal="center"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19" fillId="0" borderId="26" xfId="2" quotePrefix="1" applyFont="1" applyBorder="1" applyAlignment="1">
      <alignment horizontal="center" vertical="center" wrapText="1"/>
    </xf>
    <xf numFmtId="0" fontId="34"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0" borderId="0" xfId="0" applyFont="1" applyAlignment="1" applyProtection="1">
      <alignment vertical="center" wrapText="1"/>
      <protection locked="0"/>
    </xf>
    <xf numFmtId="0" fontId="27" fillId="2" borderId="17" xfId="0"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9" fillId="0" borderId="18" xfId="2" quotePrefix="1"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19"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35"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6" fillId="7" borderId="0" xfId="0" applyFont="1" applyFill="1" applyAlignment="1" applyProtection="1">
      <alignment horizontal="center" vertical="center" wrapText="1"/>
      <protection locked="0"/>
    </xf>
    <xf numFmtId="0" fontId="38" fillId="7" borderId="0" xfId="2" quotePrefix="1" applyFont="1" applyFill="1" applyAlignment="1" applyProtection="1">
      <alignment horizontal="center" vertical="center" wrapText="1"/>
      <protection locked="0"/>
    </xf>
    <xf numFmtId="0" fontId="38" fillId="7" borderId="0" xfId="2" applyFont="1" applyFill="1" applyAlignment="1" applyProtection="1">
      <alignment horizontal="center" vertical="center" wrapText="1"/>
      <protection locked="0"/>
    </xf>
    <xf numFmtId="0" fontId="38" fillId="0" borderId="0" xfId="2" quotePrefix="1" applyFont="1" applyAlignment="1" applyProtection="1">
      <alignment horizontal="center" vertical="center" wrapText="1"/>
      <protection locked="0"/>
    </xf>
    <xf numFmtId="0" fontId="29" fillId="6" borderId="0" xfId="0" quotePrefix="1"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7" fillId="7" borderId="0" xfId="0" quotePrefix="1" applyFont="1" applyFill="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165" fontId="31" fillId="7" borderId="0" xfId="1" applyNumberFormat="1" applyFont="1" applyFill="1" applyAlignment="1" applyProtection="1">
      <alignment horizontal="center" vertical="center" wrapText="1"/>
      <protection locked="0"/>
    </xf>
    <xf numFmtId="165" fontId="31" fillId="7" borderId="0" xfId="0" quotePrefix="1" applyNumberFormat="1" applyFont="1" applyFill="1" applyAlignment="1" applyProtection="1">
      <alignment horizontal="center" vertical="center" wrapText="1"/>
      <protection locked="0"/>
    </xf>
    <xf numFmtId="0" fontId="31" fillId="7" borderId="0" xfId="0" quotePrefix="1" applyFont="1" applyFill="1" applyAlignment="1" applyProtection="1">
      <alignment horizontal="right" vertical="center" wrapText="1"/>
      <protection locked="0"/>
    </xf>
    <xf numFmtId="164" fontId="31" fillId="7" borderId="0" xfId="0" quotePrefix="1" applyNumberFormat="1" applyFont="1" applyFill="1" applyAlignment="1" applyProtection="1">
      <alignment horizontal="center" vertical="center" wrapText="1"/>
      <protection locked="0"/>
    </xf>
    <xf numFmtId="165" fontId="31" fillId="7" borderId="0" xfId="1" quotePrefix="1" applyNumberFormat="1" applyFont="1" applyFill="1" applyAlignment="1" applyProtection="1">
      <alignment horizontal="center" vertical="center" wrapText="1"/>
      <protection locked="0"/>
    </xf>
    <xf numFmtId="0" fontId="36"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9" fillId="7" borderId="0" xfId="0" quotePrefix="1" applyFont="1" applyFill="1" applyAlignment="1" applyProtection="1">
      <alignment horizontal="right" vertical="center" wrapText="1"/>
      <protection locked="0"/>
    </xf>
    <xf numFmtId="0" fontId="39"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9" fillId="6" borderId="0" xfId="0" applyFont="1" applyFill="1" applyAlignment="1" applyProtection="1">
      <alignment horizontal="center" vertical="center" wrapText="1"/>
      <protection locked="0"/>
    </xf>
    <xf numFmtId="164" fontId="31"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7" fillId="7" borderId="0" xfId="0" quotePrefix="1" applyFont="1" applyFill="1" applyAlignment="1" applyProtection="1">
      <alignment horizontal="right" vertical="center" wrapText="1"/>
      <protection locked="0"/>
    </xf>
    <xf numFmtId="9" fontId="31"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31" fillId="7" borderId="0" xfId="0" applyFont="1" applyFill="1" applyAlignment="1" applyProtection="1">
      <alignment horizontal="right" vertical="center" wrapText="1"/>
      <protection locked="0"/>
    </xf>
    <xf numFmtId="0" fontId="43" fillId="8" borderId="0" xfId="0" applyFont="1" applyFill="1" applyAlignment="1" applyProtection="1">
      <alignment horizontal="center" vertical="center" wrapText="1"/>
      <protection locked="0"/>
    </xf>
    <xf numFmtId="165" fontId="43" fillId="8" borderId="0" xfId="1" applyNumberFormat="1" applyFont="1" applyFill="1" applyAlignment="1" applyProtection="1">
      <alignment horizontal="center" vertical="center" wrapText="1"/>
      <protection locked="0"/>
    </xf>
    <xf numFmtId="0" fontId="28" fillId="5" borderId="0" xfId="0" quotePrefix="1" applyFont="1" applyFill="1" applyAlignment="1" applyProtection="1">
      <alignment horizontal="center" vertical="center" wrapText="1"/>
      <protection locked="0"/>
    </xf>
    <xf numFmtId="0" fontId="36" fillId="5" borderId="0" xfId="0" applyFont="1" applyFill="1" applyAlignment="1" applyProtection="1">
      <alignment horizontal="center" vertical="center" wrapText="1"/>
      <protection locked="0"/>
    </xf>
    <xf numFmtId="0" fontId="21" fillId="5" borderId="0" xfId="0" applyFont="1" applyFill="1" applyAlignment="1" applyProtection="1">
      <alignment horizontal="center" vertical="center" wrapText="1"/>
      <protection locked="0"/>
    </xf>
    <xf numFmtId="3" fontId="31" fillId="7" borderId="0" xfId="0" quotePrefix="1" applyNumberFormat="1" applyFont="1" applyFill="1" applyAlignment="1" applyProtection="1">
      <alignment horizontal="center" vertical="center" wrapText="1"/>
      <protection locked="0"/>
    </xf>
    <xf numFmtId="165" fontId="31" fillId="7" borderId="0" xfId="0" applyNumberFormat="1" applyFont="1" applyFill="1" applyAlignment="1" applyProtection="1">
      <alignment horizontal="center" vertical="center" wrapText="1"/>
      <protection locked="0"/>
    </xf>
    <xf numFmtId="0" fontId="3" fillId="7" borderId="0" xfId="0" quotePrefix="1" applyFont="1" applyFill="1" applyAlignment="1" applyProtection="1">
      <alignment horizontal="center"/>
      <protection locked="0"/>
    </xf>
    <xf numFmtId="0" fontId="28" fillId="5" borderId="0" xfId="0" applyFont="1" applyFill="1" applyAlignment="1" applyProtection="1">
      <alignment horizontal="center" vertical="center" wrapText="1"/>
      <protection locked="0"/>
    </xf>
    <xf numFmtId="14" fontId="45" fillId="0" borderId="0" xfId="0" applyNumberFormat="1" applyFont="1" applyAlignment="1" applyProtection="1">
      <alignment horizontal="center" vertical="center" wrapText="1"/>
      <protection locked="0"/>
    </xf>
    <xf numFmtId="0" fontId="31" fillId="0" borderId="21" xfId="0" applyFont="1" applyBorder="1" applyAlignment="1" applyProtection="1">
      <alignment horizontal="center" vertical="center" wrapText="1"/>
      <protection locked="0"/>
    </xf>
    <xf numFmtId="0" fontId="19" fillId="0" borderId="23" xfId="2" quotePrefix="1"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165" fontId="43" fillId="0" borderId="0" xfId="1" applyNumberFormat="1" applyFont="1" applyAlignment="1" applyProtection="1">
      <alignment horizontal="center" vertical="center" wrapText="1"/>
      <protection locked="0"/>
    </xf>
    <xf numFmtId="0" fontId="29" fillId="5" borderId="0" xfId="0" applyFont="1" applyFill="1" applyAlignment="1" applyProtection="1">
      <alignment horizontal="center" vertical="center" wrapText="1"/>
      <protection locked="0"/>
    </xf>
    <xf numFmtId="165" fontId="31" fillId="0" borderId="0" xfId="1" quotePrefix="1"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0" fontId="35" fillId="7" borderId="0" xfId="0" applyFont="1" applyFill="1" applyAlignment="1" applyProtection="1">
      <alignment horizontal="center" vertical="center" wrapText="1"/>
      <protection locked="0"/>
    </xf>
    <xf numFmtId="164" fontId="48" fillId="10" borderId="28" xfId="3" applyNumberFormat="1" applyFont="1" applyFill="1" applyBorder="1" applyAlignment="1">
      <alignment vertical="center"/>
    </xf>
    <xf numFmtId="164" fontId="48" fillId="10" borderId="29" xfId="3" applyNumberFormat="1" applyFont="1" applyFill="1" applyBorder="1" applyAlignment="1">
      <alignment vertical="center"/>
    </xf>
    <xf numFmtId="164" fontId="48" fillId="10" borderId="29" xfId="3" applyNumberFormat="1" applyFont="1" applyFill="1" applyBorder="1" applyAlignment="1">
      <alignment horizontal="center" vertical="center"/>
    </xf>
    <xf numFmtId="164" fontId="48" fillId="10" borderId="30" xfId="3" applyNumberFormat="1" applyFont="1" applyFill="1" applyBorder="1" applyAlignment="1">
      <alignment vertical="center"/>
    </xf>
    <xf numFmtId="0" fontId="49" fillId="0" borderId="0" xfId="3" applyFont="1" applyAlignment="1">
      <alignment vertical="center"/>
    </xf>
    <xf numFmtId="164" fontId="50" fillId="0" borderId="31" xfId="3" applyNumberFormat="1" applyFont="1" applyBorder="1" applyAlignment="1">
      <alignment vertical="center"/>
    </xf>
    <xf numFmtId="164" fontId="51" fillId="0" borderId="32" xfId="3" applyNumberFormat="1" applyFont="1" applyBorder="1" applyAlignment="1">
      <alignment horizontal="center" vertical="center"/>
    </xf>
    <xf numFmtId="167" fontId="51" fillId="0" borderId="33" xfId="3" applyNumberFormat="1" applyFont="1" applyBorder="1" applyAlignment="1">
      <alignment horizontal="center" vertical="center"/>
    </xf>
    <xf numFmtId="164" fontId="50" fillId="0" borderId="32" xfId="3" applyNumberFormat="1" applyFont="1" applyBorder="1" applyAlignment="1">
      <alignment vertical="center"/>
    </xf>
    <xf numFmtId="167" fontId="51" fillId="0" borderId="0" xfId="3" applyNumberFormat="1" applyFont="1" applyAlignment="1">
      <alignment horizontal="right" vertical="center"/>
    </xf>
    <xf numFmtId="164" fontId="51" fillId="0" borderId="31" xfId="3" applyNumberFormat="1" applyFont="1" applyBorder="1" applyAlignment="1">
      <alignment horizontal="left" vertical="center" wrapText="1"/>
    </xf>
    <xf numFmtId="164" fontId="51" fillId="0" borderId="13" xfId="3" applyNumberFormat="1" applyFont="1" applyBorder="1" applyAlignment="1">
      <alignment horizontal="center" vertical="center"/>
    </xf>
    <xf numFmtId="164" fontId="51" fillId="0" borderId="0" xfId="3" applyNumberFormat="1" applyFont="1" applyAlignment="1">
      <alignment vertical="center" wrapText="1"/>
    </xf>
    <xf numFmtId="0" fontId="51" fillId="0" borderId="33" xfId="3" applyFont="1" applyBorder="1" applyAlignment="1">
      <alignment horizontal="center" vertical="center" wrapText="1"/>
    </xf>
    <xf numFmtId="164" fontId="51" fillId="0" borderId="33" xfId="3" applyNumberFormat="1" applyFont="1" applyBorder="1" applyAlignment="1">
      <alignment horizontal="center" vertical="center" wrapText="1"/>
    </xf>
    <xf numFmtId="164" fontId="51" fillId="0" borderId="0" xfId="3" applyNumberFormat="1" applyFont="1" applyAlignment="1">
      <alignment horizontal="right" vertical="center" wrapText="1"/>
    </xf>
    <xf numFmtId="0" fontId="49" fillId="0" borderId="32" xfId="3" applyFont="1" applyBorder="1" applyAlignment="1">
      <alignment vertical="center"/>
    </xf>
    <xf numFmtId="168" fontId="51" fillId="0" borderId="34" xfId="3" applyNumberFormat="1" applyFont="1" applyBorder="1" applyAlignment="1">
      <alignment horizontal="center" vertical="center" wrapText="1"/>
    </xf>
    <xf numFmtId="164" fontId="51" fillId="0" borderId="34" xfId="3" applyNumberFormat="1" applyFont="1" applyBorder="1" applyAlignment="1">
      <alignment horizontal="center" vertical="center" wrapText="1"/>
    </xf>
    <xf numFmtId="164" fontId="51" fillId="0" borderId="35" xfId="3" applyNumberFormat="1" applyFont="1" applyBorder="1" applyAlignment="1">
      <alignment horizontal="left" vertical="center" wrapText="1"/>
    </xf>
    <xf numFmtId="164" fontId="51" fillId="0" borderId="36" xfId="3" applyNumberFormat="1" applyFont="1" applyBorder="1" applyAlignment="1">
      <alignment horizontal="center" vertical="center"/>
    </xf>
    <xf numFmtId="164" fontId="51" fillId="0" borderId="37" xfId="3" applyNumberFormat="1" applyFont="1" applyBorder="1" applyAlignment="1">
      <alignment horizontal="center" vertical="center" wrapText="1"/>
    </xf>
    <xf numFmtId="164" fontId="51" fillId="0" borderId="31" xfId="3" applyNumberFormat="1" applyFont="1" applyBorder="1" applyAlignment="1">
      <alignment vertical="center"/>
    </xf>
    <xf numFmtId="167" fontId="51" fillId="0" borderId="33" xfId="3" quotePrefix="1" applyNumberFormat="1" applyFont="1" applyBorder="1" applyAlignment="1">
      <alignment horizontal="center" vertical="center"/>
    </xf>
    <xf numFmtId="0" fontId="49" fillId="11" borderId="0" xfId="3" applyFont="1" applyFill="1" applyAlignment="1">
      <alignment vertical="center"/>
    </xf>
    <xf numFmtId="164" fontId="51" fillId="0" borderId="38" xfId="3" applyNumberFormat="1" applyFont="1" applyBorder="1" applyAlignment="1">
      <alignment horizontal="center" vertical="center"/>
    </xf>
    <xf numFmtId="167" fontId="51" fillId="0" borderId="39" xfId="3" applyNumberFormat="1" applyFont="1" applyBorder="1" applyAlignment="1">
      <alignment horizontal="center" vertical="center"/>
    </xf>
    <xf numFmtId="164" fontId="52" fillId="12" borderId="40" xfId="3" applyNumberFormat="1" applyFont="1" applyFill="1" applyBorder="1" applyAlignment="1">
      <alignment horizontal="left" vertical="center" wrapText="1"/>
    </xf>
    <xf numFmtId="0" fontId="49" fillId="0" borderId="41" xfId="3" applyFont="1" applyBorder="1" applyAlignment="1">
      <alignment vertical="center"/>
    </xf>
    <xf numFmtId="164" fontId="51" fillId="0" borderId="41" xfId="3" applyNumberFormat="1" applyFont="1" applyBorder="1" applyAlignment="1">
      <alignment horizontal="center" vertical="center"/>
    </xf>
    <xf numFmtId="167" fontId="51" fillId="0" borderId="42" xfId="3" applyNumberFormat="1" applyFont="1" applyBorder="1" applyAlignment="1">
      <alignment horizontal="center" vertical="center"/>
    </xf>
    <xf numFmtId="167" fontId="51" fillId="0" borderId="43" xfId="3" applyNumberFormat="1" applyFont="1" applyBorder="1" applyAlignment="1">
      <alignment horizontal="center" vertical="center"/>
    </xf>
    <xf numFmtId="164" fontId="51" fillId="0" borderId="0" xfId="3" applyNumberFormat="1" applyFont="1" applyAlignment="1">
      <alignment horizontal="left" vertical="center" wrapText="1"/>
    </xf>
    <xf numFmtId="164" fontId="51" fillId="0" borderId="0" xfId="3" applyNumberFormat="1" applyFont="1" applyAlignment="1">
      <alignment horizontal="center" vertical="center"/>
    </xf>
    <xf numFmtId="164" fontId="51" fillId="0" borderId="0" xfId="3" applyNumberFormat="1" applyFont="1" applyAlignment="1">
      <alignment horizontal="center" vertical="center" wrapText="1"/>
    </xf>
    <xf numFmtId="3" fontId="51" fillId="0" borderId="14" xfId="3" applyNumberFormat="1" applyFont="1" applyBorder="1" applyAlignment="1">
      <alignment horizontal="center" vertical="center" wrapText="1"/>
    </xf>
    <xf numFmtId="3" fontId="51" fillId="0" borderId="45" xfId="3" applyNumberFormat="1" applyFont="1" applyBorder="1" applyAlignment="1">
      <alignment horizontal="center" vertical="center"/>
    </xf>
    <xf numFmtId="164" fontId="51" fillId="0" borderId="46" xfId="3" applyNumberFormat="1" applyFont="1" applyBorder="1" applyAlignment="1">
      <alignment horizontal="left" vertical="center" wrapText="1"/>
    </xf>
    <xf numFmtId="164" fontId="51" fillId="0" borderId="7" xfId="3" applyNumberFormat="1" applyFont="1" applyBorder="1" applyAlignment="1">
      <alignment horizontal="center" vertical="center"/>
    </xf>
    <xf numFmtId="164" fontId="51" fillId="12" borderId="35" xfId="3" applyNumberFormat="1" applyFont="1" applyFill="1" applyBorder="1" applyAlignment="1">
      <alignment vertical="center" wrapText="1"/>
    </xf>
    <xf numFmtId="164" fontId="51" fillId="12" borderId="13" xfId="3" applyNumberFormat="1" applyFont="1" applyFill="1" applyBorder="1" applyAlignment="1">
      <alignment vertical="center" wrapText="1"/>
    </xf>
    <xf numFmtId="164" fontId="51" fillId="12" borderId="12" xfId="3" applyNumberFormat="1" applyFont="1" applyFill="1" applyBorder="1" applyAlignment="1">
      <alignment vertical="center" wrapText="1"/>
    </xf>
    <xf numFmtId="164" fontId="51" fillId="0" borderId="40" xfId="3" applyNumberFormat="1" applyFont="1" applyBorder="1" applyAlignment="1">
      <alignment horizontal="left" vertical="center" wrapText="1"/>
    </xf>
    <xf numFmtId="164" fontId="51" fillId="0" borderId="47" xfId="3" applyNumberFormat="1" applyFont="1" applyBorder="1" applyAlignment="1">
      <alignment horizontal="center" vertical="center" wrapText="1"/>
    </xf>
    <xf numFmtId="0" fontId="49" fillId="0" borderId="0" xfId="3" applyFont="1" applyAlignment="1">
      <alignment vertical="center" wrapText="1"/>
    </xf>
    <xf numFmtId="164" fontId="51" fillId="0" borderId="1" xfId="3" applyNumberFormat="1" applyFont="1" applyBorder="1" applyAlignment="1">
      <alignment horizontal="left" vertical="center" wrapText="1"/>
    </xf>
    <xf numFmtId="0" fontId="49" fillId="0" borderId="48" xfId="3" applyFont="1" applyBorder="1" applyAlignment="1">
      <alignment horizontal="center" vertical="center" wrapText="1"/>
    </xf>
    <xf numFmtId="164" fontId="51" fillId="0" borderId="14" xfId="3" applyNumberFormat="1" applyFont="1" applyBorder="1" applyAlignment="1">
      <alignment horizontal="center" vertical="center" wrapText="1"/>
    </xf>
    <xf numFmtId="0" fontId="49" fillId="11" borderId="0" xfId="3" applyFont="1" applyFill="1" applyAlignment="1">
      <alignment vertical="center" wrapText="1"/>
    </xf>
    <xf numFmtId="164" fontId="51" fillId="0" borderId="4" xfId="3" applyNumberFormat="1" applyFont="1" applyBorder="1" applyAlignment="1">
      <alignment horizontal="left" vertical="center" wrapText="1"/>
    </xf>
    <xf numFmtId="167" fontId="51" fillId="0" borderId="34" xfId="3" applyNumberFormat="1" applyFont="1" applyBorder="1" applyAlignment="1">
      <alignment horizontal="center" vertical="center"/>
    </xf>
    <xf numFmtId="164" fontId="49" fillId="0" borderId="37" xfId="3" applyNumberFormat="1" applyFont="1" applyBorder="1" applyAlignment="1">
      <alignment horizontal="center" vertical="center"/>
    </xf>
    <xf numFmtId="164" fontId="51" fillId="0" borderId="6" xfId="3" applyNumberFormat="1" applyFont="1" applyBorder="1" applyAlignment="1">
      <alignment horizontal="left" vertical="center" wrapText="1"/>
    </xf>
    <xf numFmtId="167" fontId="51" fillId="11" borderId="0" xfId="3" applyNumberFormat="1" applyFont="1" applyFill="1" applyAlignment="1">
      <alignment horizontal="right" vertical="center"/>
    </xf>
    <xf numFmtId="169" fontId="51" fillId="0" borderId="43" xfId="3" applyNumberFormat="1" applyFont="1" applyBorder="1" applyAlignment="1">
      <alignment horizontal="center" vertical="center"/>
    </xf>
    <xf numFmtId="169" fontId="51" fillId="11" borderId="0" xfId="3" applyNumberFormat="1" applyFont="1" applyFill="1" applyAlignment="1">
      <alignment horizontal="right" vertical="center"/>
    </xf>
    <xf numFmtId="169" fontId="51" fillId="0" borderId="34" xfId="3" applyNumberFormat="1" applyFont="1" applyBorder="1" applyAlignment="1">
      <alignment horizontal="center" vertical="center"/>
    </xf>
    <xf numFmtId="167" fontId="51" fillId="0" borderId="47" xfId="3" applyNumberFormat="1" applyFont="1" applyBorder="1" applyAlignment="1">
      <alignment horizontal="center" vertical="center"/>
    </xf>
    <xf numFmtId="164" fontId="52" fillId="0" borderId="40" xfId="3" applyNumberFormat="1" applyFont="1" applyBorder="1" applyAlignment="1">
      <alignment horizontal="center" vertical="center" wrapText="1"/>
    </xf>
    <xf numFmtId="164" fontId="51" fillId="0" borderId="51" xfId="3" applyNumberFormat="1" applyFont="1" applyBorder="1" applyAlignment="1">
      <alignment horizontal="center" vertical="center" wrapText="1"/>
    </xf>
    <xf numFmtId="164" fontId="51" fillId="0" borderId="42" xfId="3" applyNumberFormat="1" applyFont="1" applyBorder="1" applyAlignment="1">
      <alignment horizontal="center" vertical="center" wrapText="1"/>
    </xf>
    <xf numFmtId="164" fontId="51" fillId="0" borderId="43" xfId="3" applyNumberFormat="1" applyFont="1" applyBorder="1" applyAlignment="1">
      <alignment horizontal="center" vertical="center" wrapText="1"/>
    </xf>
    <xf numFmtId="164" fontId="51" fillId="11" borderId="0" xfId="3" applyNumberFormat="1" applyFont="1" applyFill="1" applyAlignment="1">
      <alignment horizontal="center" vertical="center" wrapText="1"/>
    </xf>
    <xf numFmtId="164" fontId="52" fillId="0" borderId="31" xfId="3" applyNumberFormat="1" applyFont="1" applyBorder="1" applyAlignment="1">
      <alignment horizontal="center" vertical="center" wrapText="1"/>
    </xf>
    <xf numFmtId="164" fontId="51" fillId="0" borderId="32" xfId="3" applyNumberFormat="1" applyFont="1" applyBorder="1" applyAlignment="1">
      <alignment horizontal="center" vertical="center" wrapText="1"/>
    </xf>
    <xf numFmtId="164" fontId="51" fillId="0" borderId="52" xfId="3" applyNumberFormat="1" applyFont="1" applyBorder="1" applyAlignment="1">
      <alignment horizontal="center" vertical="center" wrapText="1"/>
    </xf>
    <xf numFmtId="164" fontId="51" fillId="0" borderId="31" xfId="3" applyNumberFormat="1" applyFont="1" applyBorder="1" applyAlignment="1">
      <alignment horizontal="center" vertical="center"/>
    </xf>
    <xf numFmtId="0" fontId="49" fillId="11" borderId="0" xfId="3" applyFont="1" applyFill="1" applyAlignment="1">
      <alignment horizontal="center" vertical="center"/>
    </xf>
    <xf numFmtId="164" fontId="52" fillId="11" borderId="0" xfId="3" applyNumberFormat="1" applyFont="1" applyFill="1" applyAlignment="1">
      <alignment horizontal="center" vertical="center"/>
    </xf>
    <xf numFmtId="164" fontId="51" fillId="0" borderId="35" xfId="3" applyNumberFormat="1" applyFont="1" applyBorder="1" applyAlignment="1">
      <alignment horizontal="center" vertical="center"/>
    </xf>
    <xf numFmtId="164" fontId="51" fillId="11" borderId="0" xfId="3" applyNumberFormat="1" applyFont="1" applyFill="1" applyAlignment="1">
      <alignment horizontal="right" vertical="center" wrapText="1"/>
    </xf>
    <xf numFmtId="164" fontId="48" fillId="11" borderId="0" xfId="3" applyNumberFormat="1" applyFont="1" applyFill="1" applyAlignment="1">
      <alignment vertical="center"/>
    </xf>
    <xf numFmtId="164" fontId="51" fillId="0" borderId="53" xfId="3" applyNumberFormat="1" applyFont="1" applyBorder="1" applyAlignment="1">
      <alignment horizontal="center" vertical="center"/>
    </xf>
    <xf numFmtId="164" fontId="51" fillId="0" borderId="27" xfId="3" applyNumberFormat="1" applyFont="1" applyBorder="1" applyAlignment="1">
      <alignment horizontal="center" vertical="center"/>
    </xf>
    <xf numFmtId="164" fontId="51" fillId="0" borderId="54" xfId="3" applyNumberFormat="1" applyFont="1" applyBorder="1" applyAlignment="1">
      <alignment horizontal="center" vertical="center" wrapText="1"/>
    </xf>
    <xf numFmtId="164" fontId="51" fillId="0" borderId="55" xfId="3" applyNumberFormat="1" applyFont="1" applyBorder="1" applyAlignment="1">
      <alignment horizontal="center" vertical="center" wrapText="1"/>
    </xf>
    <xf numFmtId="164" fontId="51" fillId="12" borderId="14" xfId="3" applyNumberFormat="1" applyFont="1" applyFill="1" applyBorder="1" applyAlignment="1">
      <alignment vertical="center"/>
    </xf>
    <xf numFmtId="164" fontId="51" fillId="12" borderId="14" xfId="3" applyNumberFormat="1" applyFont="1" applyFill="1" applyBorder="1" applyAlignment="1">
      <alignment horizontal="center" vertical="center"/>
    </xf>
    <xf numFmtId="167" fontId="51" fillId="0" borderId="14" xfId="3" applyNumberFormat="1" applyFont="1" applyBorder="1" applyAlignment="1">
      <alignment horizontal="center" vertical="center"/>
    </xf>
    <xf numFmtId="164" fontId="51" fillId="0" borderId="14" xfId="3" applyNumberFormat="1" applyFont="1" applyBorder="1" applyAlignment="1">
      <alignment horizontal="left" vertical="center" wrapText="1"/>
    </xf>
    <xf numFmtId="0" fontId="49" fillId="0" borderId="14" xfId="3" applyFont="1" applyBorder="1" applyAlignment="1">
      <alignment vertical="center"/>
    </xf>
    <xf numFmtId="0" fontId="49" fillId="0" borderId="14" xfId="3" applyFont="1" applyBorder="1" applyAlignment="1">
      <alignment horizontal="center" vertical="center"/>
    </xf>
    <xf numFmtId="0" fontId="49" fillId="0" borderId="0" xfId="3" applyFont="1" applyAlignment="1">
      <alignment horizontal="left" vertical="center"/>
    </xf>
    <xf numFmtId="164" fontId="51" fillId="0" borderId="14" xfId="3" applyNumberFormat="1" applyFont="1" applyBorder="1" applyAlignment="1">
      <alignment horizontal="center" vertical="center"/>
    </xf>
    <xf numFmtId="0" fontId="49" fillId="0" borderId="0" xfId="3" applyFont="1" applyAlignment="1">
      <alignment horizontal="center" vertical="center"/>
    </xf>
    <xf numFmtId="0" fontId="47" fillId="0" borderId="0" xfId="3"/>
    <xf numFmtId="0" fontId="47" fillId="0" borderId="0" xfId="3" applyAlignment="1">
      <alignment vertical="center"/>
    </xf>
    <xf numFmtId="0" fontId="53" fillId="0" borderId="0" xfId="3" applyFont="1" applyAlignment="1">
      <alignment vertical="center"/>
    </xf>
    <xf numFmtId="170" fontId="51" fillId="0" borderId="33" xfId="3" applyNumberFormat="1" applyFont="1" applyBorder="1" applyAlignment="1">
      <alignment horizontal="center" vertical="center"/>
    </xf>
    <xf numFmtId="0" fontId="53" fillId="0" borderId="0" xfId="3" applyFont="1" applyAlignment="1">
      <alignment vertical="center" wrapText="1"/>
    </xf>
    <xf numFmtId="0" fontId="47" fillId="0" borderId="0" xfId="3" applyAlignment="1">
      <alignment vertical="center" wrapText="1"/>
    </xf>
    <xf numFmtId="0" fontId="47" fillId="0" borderId="0" xfId="3" applyAlignment="1">
      <alignment horizontal="left" vertical="center"/>
    </xf>
    <xf numFmtId="0" fontId="47" fillId="0" borderId="0" xfId="3" applyAlignment="1">
      <alignment horizontal="center" vertical="center"/>
    </xf>
    <xf numFmtId="0" fontId="0" fillId="0" borderId="0" xfId="0" applyAlignment="1">
      <alignment horizontal="center" vertical="center"/>
    </xf>
    <xf numFmtId="165" fontId="31" fillId="0" borderId="0" xfId="1" applyNumberFormat="1" applyFont="1" applyAlignment="1">
      <alignment horizontal="center" vertical="center"/>
    </xf>
    <xf numFmtId="0" fontId="31" fillId="0" borderId="0" xfId="0" applyFont="1" applyAlignment="1">
      <alignment horizontal="center" vertical="center"/>
    </xf>
    <xf numFmtId="0" fontId="20" fillId="3" borderId="0" xfId="0" applyFont="1" applyFill="1" applyAlignment="1" applyProtection="1">
      <alignment horizontal="center"/>
      <protection locked="0"/>
    </xf>
    <xf numFmtId="0" fontId="0" fillId="0" borderId="0" xfId="0" applyProtection="1">
      <protection locked="0"/>
    </xf>
    <xf numFmtId="0" fontId="20" fillId="2" borderId="0" xfId="2" applyFont="1" applyFill="1" applyAlignment="1" applyProtection="1">
      <alignment horizontal="center"/>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0" fillId="0" borderId="13" xfId="0" applyBorder="1"/>
    <xf numFmtId="0" fontId="0" fillId="0" borderId="12" xfId="0" applyBorder="1"/>
    <xf numFmtId="164" fontId="51" fillId="12" borderId="44" xfId="3" applyNumberFormat="1" applyFont="1" applyFill="1" applyBorder="1" applyAlignment="1">
      <alignment horizontal="left" vertical="center" wrapText="1"/>
    </xf>
    <xf numFmtId="164" fontId="51" fillId="0" borderId="44" xfId="3" applyNumberFormat="1" applyFont="1" applyBorder="1" applyAlignment="1">
      <alignment horizontal="left" vertical="center" wrapText="1"/>
    </xf>
    <xf numFmtId="0" fontId="49" fillId="0" borderId="49" xfId="3" applyFont="1" applyBorder="1" applyAlignment="1">
      <alignment horizontal="left" vertical="center" wrapText="1"/>
    </xf>
    <xf numFmtId="0" fontId="0" fillId="0" borderId="36" xfId="0" applyBorder="1"/>
    <xf numFmtId="0" fontId="0" fillId="0" borderId="50" xfId="0" applyBorder="1"/>
    <xf numFmtId="164" fontId="51" fillId="0" borderId="13" xfId="3" applyNumberFormat="1" applyFont="1" applyBorder="1" applyAlignment="1">
      <alignment horizontal="left" vertical="center" wrapText="1"/>
    </xf>
    <xf numFmtId="164" fontId="51" fillId="0" borderId="36" xfId="3" applyNumberFormat="1" applyFont="1" applyBorder="1" applyAlignment="1">
      <alignment horizontal="left" vertical="center" wrapText="1"/>
    </xf>
    <xf numFmtId="164" fontId="51" fillId="0" borderId="28" xfId="3" applyNumberFormat="1" applyFont="1" applyBorder="1" applyAlignment="1">
      <alignment horizontal="left" vertical="center" wrapText="1"/>
    </xf>
    <xf numFmtId="0" fontId="0" fillId="0" borderId="29" xfId="0" applyBorder="1"/>
    <xf numFmtId="0" fontId="44" fillId="0" borderId="0" xfId="0" applyFont="1" applyAlignment="1">
      <alignment horizontal="left" vertical="center" wrapText="1"/>
    </xf>
    <xf numFmtId="0" fontId="27" fillId="2" borderId="0" xfId="0" applyFont="1" applyFill="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19" fillId="0" borderId="25" xfId="2" quotePrefix="1" applyFont="1" applyBorder="1" applyAlignment="1" applyProtection="1">
      <alignment horizontal="center" vertical="center" wrapText="1"/>
      <protection locked="0"/>
    </xf>
    <xf numFmtId="0" fontId="0" fillId="0" borderId="9" xfId="0" applyBorder="1" applyProtection="1">
      <protection locked="0"/>
    </xf>
    <xf numFmtId="0" fontId="27" fillId="2" borderId="25" xfId="0" applyFont="1" applyFill="1" applyBorder="1" applyAlignment="1" applyProtection="1">
      <alignment horizontal="center" vertical="center" wrapText="1"/>
      <protection locked="0"/>
    </xf>
    <xf numFmtId="0" fontId="19" fillId="0" borderId="26" xfId="2" quotePrefix="1" applyFont="1" applyBorder="1" applyAlignment="1" applyProtection="1">
      <alignment horizontal="center" vertical="center" wrapText="1"/>
      <protection locked="0"/>
    </xf>
    <xf numFmtId="0" fontId="0" fillId="0" borderId="22" xfId="0" applyBorder="1" applyProtection="1">
      <protection locked="0"/>
    </xf>
    <xf numFmtId="0" fontId="19" fillId="0" borderId="25" xfId="2" quotePrefix="1" applyFont="1" applyBorder="1" applyAlignment="1" applyProtection="1">
      <alignment horizontal="center"/>
      <protection locked="0"/>
    </xf>
    <xf numFmtId="0" fontId="27" fillId="2" borderId="0" xfId="0" applyFont="1" applyFill="1" applyAlignment="1">
      <alignment horizontal="center" vertical="center" wrapText="1"/>
    </xf>
    <xf numFmtId="0" fontId="34" fillId="4" borderId="0" xfId="0" applyFont="1" applyFill="1" applyAlignment="1">
      <alignment horizontal="center" vertical="center" wrapText="1"/>
    </xf>
  </cellXfs>
  <cellStyles count="4">
    <cellStyle name="Link" xfId="2" builtinId="8"/>
    <cellStyle name="Prozent" xfId="1" builtinId="5"/>
    <cellStyle name="Standard" xfId="0" builtinId="0"/>
    <cellStyle name="Standard 2" xfId="3" xr:uid="{BAC139F1-A99E-4199-9305-4A713150D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10" customWidth="1"/>
    <col min="2" max="4" width="9" style="210" customWidth="1"/>
    <col min="5" max="16384" width="9" style="210"/>
  </cols>
  <sheetData>
    <row r="1" spans="1:1" ht="30.95" customHeight="1" x14ac:dyDescent="0.25">
      <c r="A1" s="1" t="s">
        <v>0</v>
      </c>
    </row>
    <row r="3" spans="1:1" ht="15.95" customHeight="1" x14ac:dyDescent="0.25">
      <c r="A3" s="2"/>
    </row>
    <row r="4" spans="1:1" ht="36" customHeight="1" x14ac:dyDescent="0.25">
      <c r="A4" s="3" t="s">
        <v>1</v>
      </c>
    </row>
    <row r="5" spans="1:1" ht="36" customHeight="1" x14ac:dyDescent="0.25">
      <c r="A5" s="3" t="s">
        <v>2</v>
      </c>
    </row>
    <row r="6" spans="1:1" ht="36" customHeight="1" x14ac:dyDescent="0.25">
      <c r="A6" s="3" t="s">
        <v>3</v>
      </c>
    </row>
    <row r="7" spans="1:1" ht="17.100000000000001" customHeight="1" x14ac:dyDescent="0.25">
      <c r="A7" s="3"/>
    </row>
    <row r="8" spans="1:1" ht="20.100000000000001" customHeight="1" x14ac:dyDescent="0.25">
      <c r="A8" s="4" t="s">
        <v>4</v>
      </c>
    </row>
    <row r="9" spans="1:1" ht="36" customHeight="1" x14ac:dyDescent="0.3">
      <c r="A9" s="5" t="s">
        <v>5</v>
      </c>
    </row>
    <row r="10" spans="1:1" ht="72" customHeight="1" x14ac:dyDescent="0.25">
      <c r="A10" s="6" t="s">
        <v>6</v>
      </c>
    </row>
    <row r="11" spans="1:1" ht="36" customHeight="1" x14ac:dyDescent="0.25">
      <c r="A11" s="6" t="s">
        <v>7</v>
      </c>
    </row>
    <row r="12" spans="1:1" ht="18" customHeight="1" x14ac:dyDescent="0.25">
      <c r="A12" s="6" t="s">
        <v>8</v>
      </c>
    </row>
    <row r="13" spans="1:1" ht="18" customHeight="1" x14ac:dyDescent="0.25">
      <c r="A13" s="6" t="s">
        <v>9</v>
      </c>
    </row>
    <row r="14" spans="1:1" ht="18" customHeight="1" x14ac:dyDescent="0.25">
      <c r="A14" s="6" t="s">
        <v>10</v>
      </c>
    </row>
    <row r="15" spans="1:1" ht="17.100000000000001" customHeight="1" x14ac:dyDescent="0.25">
      <c r="A15" s="6"/>
    </row>
    <row r="16" spans="1:1" ht="20.100000000000001" customHeight="1" x14ac:dyDescent="0.25">
      <c r="A16" s="4" t="s">
        <v>11</v>
      </c>
    </row>
    <row r="17" spans="1:1" ht="18" customHeight="1" x14ac:dyDescent="0.25">
      <c r="A17" s="7" t="s">
        <v>12</v>
      </c>
    </row>
    <row r="18" spans="1:1" ht="36" customHeight="1" x14ac:dyDescent="0.25">
      <c r="A18" s="8" t="s">
        <v>13</v>
      </c>
    </row>
    <row r="19" spans="1:1" ht="36" customHeight="1" x14ac:dyDescent="0.25">
      <c r="A19" s="8" t="s">
        <v>14</v>
      </c>
    </row>
    <row r="20" spans="1:1" ht="54" customHeight="1" x14ac:dyDescent="0.25">
      <c r="A20" s="8" t="s">
        <v>15</v>
      </c>
    </row>
    <row r="21" spans="1:1" ht="72" customHeight="1" x14ac:dyDescent="0.25">
      <c r="A21" s="8" t="s">
        <v>16</v>
      </c>
    </row>
    <row r="22" spans="1:1" ht="54" customHeight="1" x14ac:dyDescent="0.25">
      <c r="A22" s="8" t="s">
        <v>17</v>
      </c>
    </row>
    <row r="23" spans="1:1" ht="36" customHeight="1" x14ac:dyDescent="0.25">
      <c r="A23" s="8" t="s">
        <v>18</v>
      </c>
    </row>
    <row r="24" spans="1:1" ht="18" customHeight="1" x14ac:dyDescent="0.25">
      <c r="A24" s="8" t="s">
        <v>19</v>
      </c>
    </row>
    <row r="25" spans="1:1" ht="18" customHeight="1" x14ac:dyDescent="0.25">
      <c r="A25" s="7" t="s">
        <v>20</v>
      </c>
    </row>
    <row r="26" spans="1:1" ht="54" customHeight="1" x14ac:dyDescent="0.3">
      <c r="A26" s="9" t="s">
        <v>21</v>
      </c>
    </row>
    <row r="27" spans="1:1" ht="18" customHeight="1" x14ac:dyDescent="0.3">
      <c r="A27" s="9" t="s">
        <v>22</v>
      </c>
    </row>
    <row r="28" spans="1:1" ht="18" customHeight="1" x14ac:dyDescent="0.25">
      <c r="A28" s="7" t="s">
        <v>23</v>
      </c>
    </row>
    <row r="29" spans="1:1" ht="36" customHeight="1" x14ac:dyDescent="0.25">
      <c r="A29" s="8" t="s">
        <v>24</v>
      </c>
    </row>
    <row r="30" spans="1:1" ht="36" customHeight="1" x14ac:dyDescent="0.25">
      <c r="A30" s="8" t="s">
        <v>25</v>
      </c>
    </row>
    <row r="31" spans="1:1" ht="36" customHeight="1" x14ac:dyDescent="0.25">
      <c r="A31" s="8" t="s">
        <v>26</v>
      </c>
    </row>
    <row r="32" spans="1:1" ht="36" customHeight="1" x14ac:dyDescent="0.25">
      <c r="A32" s="8" t="s">
        <v>27</v>
      </c>
    </row>
    <row r="33" spans="1:1" ht="17.100000000000001" customHeight="1" x14ac:dyDescent="0.25">
      <c r="A33" s="8"/>
    </row>
    <row r="34" spans="1:1" ht="20.100000000000001" customHeight="1" x14ac:dyDescent="0.25">
      <c r="A34" s="4" t="s">
        <v>28</v>
      </c>
    </row>
    <row r="35" spans="1:1" ht="18" customHeight="1" x14ac:dyDescent="0.25">
      <c r="A35" s="7" t="s">
        <v>29</v>
      </c>
    </row>
    <row r="36" spans="1:1" ht="36" customHeight="1" x14ac:dyDescent="0.25">
      <c r="A36" s="8" t="s">
        <v>30</v>
      </c>
    </row>
    <row r="37" spans="1:1" ht="36" customHeight="1" x14ac:dyDescent="0.25">
      <c r="A37" s="8" t="s">
        <v>31</v>
      </c>
    </row>
    <row r="38" spans="1:1" ht="36" customHeight="1" x14ac:dyDescent="0.25">
      <c r="A38" s="8" t="s">
        <v>32</v>
      </c>
    </row>
    <row r="39" spans="1:1" ht="18" customHeight="1" x14ac:dyDescent="0.25">
      <c r="A39" s="8" t="s">
        <v>33</v>
      </c>
    </row>
    <row r="40" spans="1:1" ht="18" customHeight="1" x14ac:dyDescent="0.25">
      <c r="A40" s="8" t="s">
        <v>34</v>
      </c>
    </row>
    <row r="41" spans="1:1" ht="18" customHeight="1" x14ac:dyDescent="0.25">
      <c r="A41" s="7" t="s">
        <v>35</v>
      </c>
    </row>
    <row r="42" spans="1:1" ht="18" customHeight="1" x14ac:dyDescent="0.25">
      <c r="A42" s="8" t="s">
        <v>36</v>
      </c>
    </row>
    <row r="43" spans="1:1" ht="18" customHeight="1" x14ac:dyDescent="0.3">
      <c r="A43" s="9" t="s">
        <v>37</v>
      </c>
    </row>
    <row r="44" spans="1:1" ht="18" customHeight="1" x14ac:dyDescent="0.25">
      <c r="A44" s="7" t="s">
        <v>38</v>
      </c>
    </row>
    <row r="45" spans="1:1" ht="36" customHeight="1" x14ac:dyDescent="0.3">
      <c r="A45" s="9" t="s">
        <v>39</v>
      </c>
    </row>
    <row r="46" spans="1:1" ht="36" customHeight="1" x14ac:dyDescent="0.25">
      <c r="A46" s="8" t="s">
        <v>40</v>
      </c>
    </row>
    <row r="47" spans="1:1" ht="36" customHeight="1" x14ac:dyDescent="0.25">
      <c r="A47" s="8" t="s">
        <v>41</v>
      </c>
    </row>
    <row r="48" spans="1:1" ht="18" customHeight="1" x14ac:dyDescent="0.25">
      <c r="A48" s="8" t="s">
        <v>42</v>
      </c>
    </row>
    <row r="49" spans="1:1" ht="18" customHeight="1" x14ac:dyDescent="0.3">
      <c r="A49" s="9" t="s">
        <v>43</v>
      </c>
    </row>
    <row r="50" spans="1:1" ht="18" customHeight="1" x14ac:dyDescent="0.25">
      <c r="A50" s="7" t="s">
        <v>44</v>
      </c>
    </row>
    <row r="51" spans="1:1" ht="36" customHeight="1" x14ac:dyDescent="0.3">
      <c r="A51" s="9" t="s">
        <v>45</v>
      </c>
    </row>
    <row r="52" spans="1:1" ht="18" customHeight="1" x14ac:dyDescent="0.25">
      <c r="A52" s="8" t="s">
        <v>46</v>
      </c>
    </row>
    <row r="53" spans="1:1" ht="36" customHeight="1" x14ac:dyDescent="0.3">
      <c r="A53" s="9" t="s">
        <v>47</v>
      </c>
    </row>
    <row r="54" spans="1:1" ht="18" customHeight="1" x14ac:dyDescent="0.25">
      <c r="A54" s="7" t="s">
        <v>48</v>
      </c>
    </row>
    <row r="55" spans="1:1" ht="18" customHeight="1" x14ac:dyDescent="0.3">
      <c r="A55" s="9" t="s">
        <v>49</v>
      </c>
    </row>
    <row r="56" spans="1:1" ht="36" customHeight="1" x14ac:dyDescent="0.25">
      <c r="A56" s="8" t="s">
        <v>50</v>
      </c>
    </row>
    <row r="57" spans="1:1" ht="18" customHeight="1" x14ac:dyDescent="0.25">
      <c r="A57" s="8" t="s">
        <v>51</v>
      </c>
    </row>
    <row r="58" spans="1:1" ht="18" customHeight="1" x14ac:dyDescent="0.25">
      <c r="A58" s="8" t="s">
        <v>52</v>
      </c>
    </row>
    <row r="59" spans="1:1" ht="18" customHeight="1" x14ac:dyDescent="0.25">
      <c r="A59" s="7" t="s">
        <v>53</v>
      </c>
    </row>
    <row r="60" spans="1:1" ht="18" customHeight="1" x14ac:dyDescent="0.25">
      <c r="A60" s="8" t="s">
        <v>54</v>
      </c>
    </row>
    <row r="61" spans="1:1" ht="17.100000000000001" customHeight="1" x14ac:dyDescent="0.25">
      <c r="A61" s="10"/>
    </row>
    <row r="62" spans="1:1" ht="20.100000000000001" customHeight="1" x14ac:dyDescent="0.25">
      <c r="A62" s="4" t="s">
        <v>55</v>
      </c>
    </row>
    <row r="63" spans="1:1" ht="18" customHeight="1" x14ac:dyDescent="0.25">
      <c r="A63" s="7" t="s">
        <v>56</v>
      </c>
    </row>
    <row r="64" spans="1:1" ht="18" customHeight="1" x14ac:dyDescent="0.25">
      <c r="A64" s="8" t="s">
        <v>57</v>
      </c>
    </row>
    <row r="65" spans="1:1" ht="18" customHeight="1" x14ac:dyDescent="0.25">
      <c r="A65" s="8" t="s">
        <v>58</v>
      </c>
    </row>
    <row r="66" spans="1:1" ht="36" customHeight="1" x14ac:dyDescent="0.25">
      <c r="A66" s="6" t="s">
        <v>59</v>
      </c>
    </row>
    <row r="67" spans="1:1" ht="36" customHeight="1" x14ac:dyDescent="0.25">
      <c r="A67" s="6" t="s">
        <v>60</v>
      </c>
    </row>
    <row r="68" spans="1:1" ht="18" customHeight="1" x14ac:dyDescent="0.25">
      <c r="A68" s="6" t="s">
        <v>61</v>
      </c>
    </row>
    <row r="69" spans="1:1" ht="18" customHeight="1" x14ac:dyDescent="0.25">
      <c r="A69" s="11" t="s">
        <v>62</v>
      </c>
    </row>
    <row r="70" spans="1:1" ht="36" customHeight="1" x14ac:dyDescent="0.25">
      <c r="A70" s="6" t="s">
        <v>63</v>
      </c>
    </row>
    <row r="71" spans="1:1" ht="18" customHeight="1" x14ac:dyDescent="0.25">
      <c r="A71" s="6" t="s">
        <v>64</v>
      </c>
    </row>
    <row r="72" spans="1:1" ht="18" customHeight="1" x14ac:dyDescent="0.25">
      <c r="A72" s="11" t="s">
        <v>65</v>
      </c>
    </row>
    <row r="73" spans="1:1" ht="18" customHeight="1" x14ac:dyDescent="0.25">
      <c r="A73" s="6" t="s">
        <v>66</v>
      </c>
    </row>
    <row r="74" spans="1:1" ht="18" customHeight="1" x14ac:dyDescent="0.25">
      <c r="A74" s="11" t="s">
        <v>67</v>
      </c>
    </row>
    <row r="75" spans="1:1" ht="36" customHeight="1" x14ac:dyDescent="0.25">
      <c r="A75" s="6" t="s">
        <v>68</v>
      </c>
    </row>
    <row r="76" spans="1:1" ht="18" customHeight="1" x14ac:dyDescent="0.25">
      <c r="A76" s="6" t="s">
        <v>69</v>
      </c>
    </row>
    <row r="77" spans="1:1" ht="54" customHeight="1" x14ac:dyDescent="0.25">
      <c r="A77" s="6" t="s">
        <v>70</v>
      </c>
    </row>
    <row r="78" spans="1:1" ht="18" customHeight="1" x14ac:dyDescent="0.25">
      <c r="A78" s="11" t="s">
        <v>71</v>
      </c>
    </row>
    <row r="79" spans="1:1" ht="18" customHeight="1" x14ac:dyDescent="0.3">
      <c r="A79" s="5" t="s">
        <v>72</v>
      </c>
    </row>
    <row r="80" spans="1:1" ht="18" customHeight="1" x14ac:dyDescent="0.25">
      <c r="A80" s="11" t="s">
        <v>73</v>
      </c>
    </row>
    <row r="81" spans="1:1" ht="36" customHeight="1" x14ac:dyDescent="0.25">
      <c r="A81" s="6" t="s">
        <v>74</v>
      </c>
    </row>
    <row r="82" spans="1:1" ht="36" customHeight="1" x14ac:dyDescent="0.25">
      <c r="A82" s="6" t="s">
        <v>75</v>
      </c>
    </row>
    <row r="83" spans="1:1" ht="36" customHeight="1" x14ac:dyDescent="0.25">
      <c r="A83" s="6" t="s">
        <v>76</v>
      </c>
    </row>
    <row r="84" spans="1:1" ht="36" customHeight="1" x14ac:dyDescent="0.25">
      <c r="A84" s="6" t="s">
        <v>77</v>
      </c>
    </row>
    <row r="85" spans="1:1" ht="18" customHeight="1" x14ac:dyDescent="0.25">
      <c r="A85" s="6" t="s">
        <v>78</v>
      </c>
    </row>
    <row r="86" spans="1:1" ht="18" customHeight="1" x14ac:dyDescent="0.25">
      <c r="A86" s="11" t="s">
        <v>79</v>
      </c>
    </row>
    <row r="87" spans="1:1" ht="18" customHeight="1" x14ac:dyDescent="0.25">
      <c r="A87" s="6" t="s">
        <v>80</v>
      </c>
    </row>
    <row r="88" spans="1:1" ht="18" customHeight="1" x14ac:dyDescent="0.25">
      <c r="A88" s="6" t="s">
        <v>81</v>
      </c>
    </row>
    <row r="89" spans="1:1" ht="18" customHeight="1" x14ac:dyDescent="0.25">
      <c r="A89" s="11" t="s">
        <v>82</v>
      </c>
    </row>
    <row r="90" spans="1:1" ht="36" customHeight="1" x14ac:dyDescent="0.25">
      <c r="A90" s="6" t="s">
        <v>83</v>
      </c>
    </row>
    <row r="91" spans="1:1" ht="18" customHeight="1" x14ac:dyDescent="0.25">
      <c r="A91" s="11" t="s">
        <v>84</v>
      </c>
    </row>
    <row r="92" spans="1:1" ht="18" customHeight="1" x14ac:dyDescent="0.3">
      <c r="A92" s="5" t="s">
        <v>85</v>
      </c>
    </row>
    <row r="93" spans="1:1" ht="18" customHeight="1" x14ac:dyDescent="0.25">
      <c r="A93" s="6" t="s">
        <v>86</v>
      </c>
    </row>
    <row r="94" spans="1:1" ht="17.100000000000001" customHeight="1" x14ac:dyDescent="0.25">
      <c r="A94" s="6"/>
    </row>
    <row r="95" spans="1:1" ht="20.100000000000001" customHeight="1" x14ac:dyDescent="0.25">
      <c r="A95" s="4" t="s">
        <v>87</v>
      </c>
    </row>
    <row r="96" spans="1:1" ht="36" customHeight="1" x14ac:dyDescent="0.3">
      <c r="A96" s="5" t="s">
        <v>88</v>
      </c>
    </row>
    <row r="97" spans="1:1" ht="18" customHeight="1" x14ac:dyDescent="0.3">
      <c r="A97" s="5" t="s">
        <v>89</v>
      </c>
    </row>
    <row r="98" spans="1:1" ht="18" customHeight="1" x14ac:dyDescent="0.25">
      <c r="A98" s="11" t="s">
        <v>90</v>
      </c>
    </row>
    <row r="99" spans="1:1" ht="18" customHeight="1" x14ac:dyDescent="0.25">
      <c r="A99" s="3" t="s">
        <v>91</v>
      </c>
    </row>
    <row r="100" spans="1:1" ht="18" customHeight="1" x14ac:dyDescent="0.25">
      <c r="A100" s="6" t="s">
        <v>92</v>
      </c>
    </row>
    <row r="101" spans="1:1" ht="18" customHeight="1" x14ac:dyDescent="0.25">
      <c r="A101" s="6" t="s">
        <v>93</v>
      </c>
    </row>
    <row r="102" spans="1:1" ht="18" customHeight="1" x14ac:dyDescent="0.25">
      <c r="A102" s="6" t="s">
        <v>94</v>
      </c>
    </row>
    <row r="103" spans="1:1" ht="18" customHeight="1" x14ac:dyDescent="0.25">
      <c r="A103" s="6" t="s">
        <v>95</v>
      </c>
    </row>
    <row r="104" spans="1:1" ht="36" customHeight="1" x14ac:dyDescent="0.25">
      <c r="A104" s="6" t="s">
        <v>96</v>
      </c>
    </row>
    <row r="105" spans="1:1" ht="18" customHeight="1" x14ac:dyDescent="0.25">
      <c r="A105" s="3" t="s">
        <v>97</v>
      </c>
    </row>
    <row r="106" spans="1:1" ht="18" customHeight="1" x14ac:dyDescent="0.25">
      <c r="A106" s="6" t="s">
        <v>98</v>
      </c>
    </row>
    <row r="107" spans="1:1" ht="18" customHeight="1" x14ac:dyDescent="0.25">
      <c r="A107" s="6" t="s">
        <v>99</v>
      </c>
    </row>
    <row r="108" spans="1:1" ht="18" customHeight="1" x14ac:dyDescent="0.25">
      <c r="A108" s="6" t="s">
        <v>100</v>
      </c>
    </row>
    <row r="109" spans="1:1" ht="18" customHeight="1" x14ac:dyDescent="0.25">
      <c r="A109" s="6" t="s">
        <v>101</v>
      </c>
    </row>
    <row r="110" spans="1:1" ht="18" customHeight="1" x14ac:dyDescent="0.25">
      <c r="A110" s="6" t="s">
        <v>102</v>
      </c>
    </row>
    <row r="111" spans="1:1" ht="18" customHeight="1" x14ac:dyDescent="0.25">
      <c r="A111" s="6" t="s">
        <v>103</v>
      </c>
    </row>
    <row r="112" spans="1:1" ht="18" customHeight="1" x14ac:dyDescent="0.25">
      <c r="A112" s="11" t="s">
        <v>104</v>
      </c>
    </row>
    <row r="113" spans="1:1" ht="18" customHeight="1" x14ac:dyDescent="0.25">
      <c r="A113" s="6" t="s">
        <v>105</v>
      </c>
    </row>
    <row r="114" spans="1:1" ht="18" customHeight="1" x14ac:dyDescent="0.25">
      <c r="A114" s="3" t="s">
        <v>106</v>
      </c>
    </row>
    <row r="115" spans="1:1" ht="18" customHeight="1" x14ac:dyDescent="0.25">
      <c r="A115" s="6" t="s">
        <v>107</v>
      </c>
    </row>
    <row r="116" spans="1:1" ht="18" customHeight="1" x14ac:dyDescent="0.25">
      <c r="A116" s="6" t="s">
        <v>108</v>
      </c>
    </row>
    <row r="117" spans="1:1" ht="18" customHeight="1" x14ac:dyDescent="0.25">
      <c r="A117" s="3" t="s">
        <v>109</v>
      </c>
    </row>
    <row r="118" spans="1:1" ht="18" customHeight="1" x14ac:dyDescent="0.25">
      <c r="A118" s="6" t="s">
        <v>110</v>
      </c>
    </row>
    <row r="119" spans="1:1" ht="18" customHeight="1" x14ac:dyDescent="0.25">
      <c r="A119" s="6" t="s">
        <v>111</v>
      </c>
    </row>
    <row r="120" spans="1:1" ht="18" customHeight="1" x14ac:dyDescent="0.25">
      <c r="A120" s="6" t="s">
        <v>112</v>
      </c>
    </row>
    <row r="121" spans="1:1" ht="18" customHeight="1" x14ac:dyDescent="0.25">
      <c r="A121" s="11" t="s">
        <v>113</v>
      </c>
    </row>
    <row r="122" spans="1:1" ht="18" customHeight="1" x14ac:dyDescent="0.25">
      <c r="A122" s="3" t="s">
        <v>114</v>
      </c>
    </row>
    <row r="123" spans="1:1" ht="18" customHeight="1" x14ac:dyDescent="0.25">
      <c r="A123" s="3" t="s">
        <v>115</v>
      </c>
    </row>
    <row r="124" spans="1:1" ht="18" customHeight="1" x14ac:dyDescent="0.25">
      <c r="A124" s="6" t="s">
        <v>116</v>
      </c>
    </row>
    <row r="125" spans="1:1" ht="18" customHeight="1" x14ac:dyDescent="0.25">
      <c r="A125" s="6" t="s">
        <v>117</v>
      </c>
    </row>
    <row r="126" spans="1:1" ht="18" customHeight="1" x14ac:dyDescent="0.25">
      <c r="A126" s="6" t="s">
        <v>118</v>
      </c>
    </row>
    <row r="127" spans="1:1" ht="18" customHeight="1" x14ac:dyDescent="0.25">
      <c r="A127" s="6" t="s">
        <v>119</v>
      </c>
    </row>
    <row r="128" spans="1:1" ht="18" customHeight="1" x14ac:dyDescent="0.25">
      <c r="A128" s="6" t="s">
        <v>120</v>
      </c>
    </row>
    <row r="129" spans="1:1" ht="18" customHeight="1" x14ac:dyDescent="0.25">
      <c r="A129" s="11" t="s">
        <v>121</v>
      </c>
    </row>
    <row r="130" spans="1:1" ht="36" customHeight="1" x14ac:dyDescent="0.25">
      <c r="A130" s="6" t="s">
        <v>122</v>
      </c>
    </row>
    <row r="131" spans="1:1" ht="72" customHeight="1" x14ac:dyDescent="0.25">
      <c r="A131" s="6" t="s">
        <v>123</v>
      </c>
    </row>
    <row r="132" spans="1:1" ht="36" customHeight="1" x14ac:dyDescent="0.25">
      <c r="A132" s="6" t="s">
        <v>124</v>
      </c>
    </row>
    <row r="133" spans="1:1" ht="18" customHeight="1" x14ac:dyDescent="0.25">
      <c r="A133" s="11" t="s">
        <v>125</v>
      </c>
    </row>
    <row r="134" spans="1:1" ht="36" customHeight="1" x14ac:dyDescent="0.25">
      <c r="A134" s="3" t="s">
        <v>126</v>
      </c>
    </row>
    <row r="135" spans="1:1" ht="17.100000000000001" customHeight="1" x14ac:dyDescent="0.25">
      <c r="A135" s="3"/>
    </row>
    <row r="136" spans="1:1" ht="20.100000000000001" customHeight="1" x14ac:dyDescent="0.25">
      <c r="A136" s="4" t="s">
        <v>127</v>
      </c>
    </row>
    <row r="137" spans="1:1" ht="18" customHeight="1" x14ac:dyDescent="0.25">
      <c r="A137" s="6" t="s">
        <v>128</v>
      </c>
    </row>
    <row r="138" spans="1:1" ht="36" customHeight="1" x14ac:dyDescent="0.25">
      <c r="A138" s="8" t="s">
        <v>129</v>
      </c>
    </row>
    <row r="139" spans="1:1" ht="36" customHeight="1" x14ac:dyDescent="0.25">
      <c r="A139" s="8" t="s">
        <v>130</v>
      </c>
    </row>
    <row r="140" spans="1:1" ht="18" customHeight="1" x14ac:dyDescent="0.25">
      <c r="A140" s="7" t="s">
        <v>131</v>
      </c>
    </row>
    <row r="141" spans="1:1" ht="18" customHeight="1" x14ac:dyDescent="0.25">
      <c r="A141" s="12" t="s">
        <v>132</v>
      </c>
    </row>
    <row r="142" spans="1:1" ht="36" customHeight="1" x14ac:dyDescent="0.3">
      <c r="A142" s="9" t="s">
        <v>133</v>
      </c>
    </row>
    <row r="143" spans="1:1" ht="18" customHeight="1" x14ac:dyDescent="0.25">
      <c r="A143" s="8" t="s">
        <v>134</v>
      </c>
    </row>
    <row r="144" spans="1:1" ht="18" customHeight="1" x14ac:dyDescent="0.25">
      <c r="A144" s="8" t="s">
        <v>135</v>
      </c>
    </row>
    <row r="145" spans="1:1" ht="18" customHeight="1" x14ac:dyDescent="0.25">
      <c r="A145" s="12" t="s">
        <v>136</v>
      </c>
    </row>
    <row r="146" spans="1:1" ht="18" customHeight="1" x14ac:dyDescent="0.25">
      <c r="A146" s="7" t="s">
        <v>137</v>
      </c>
    </row>
    <row r="147" spans="1:1" ht="18" customHeight="1" x14ac:dyDescent="0.25">
      <c r="A147" s="12" t="s">
        <v>138</v>
      </c>
    </row>
    <row r="148" spans="1:1" ht="18" customHeight="1" x14ac:dyDescent="0.25">
      <c r="A148" s="8" t="s">
        <v>139</v>
      </c>
    </row>
    <row r="149" spans="1:1" ht="18" customHeight="1" x14ac:dyDescent="0.25">
      <c r="A149" s="8" t="s">
        <v>140</v>
      </c>
    </row>
    <row r="150" spans="1:1" ht="18" customHeight="1" x14ac:dyDescent="0.25">
      <c r="A150" s="8" t="s">
        <v>141</v>
      </c>
    </row>
    <row r="151" spans="1:1" ht="18" customHeight="1" x14ac:dyDescent="0.25">
      <c r="A151" s="12" t="s">
        <v>142</v>
      </c>
    </row>
    <row r="152" spans="1:1" ht="18" customHeight="1" x14ac:dyDescent="0.25">
      <c r="A152" s="7" t="s">
        <v>143</v>
      </c>
    </row>
    <row r="153" spans="1:1" ht="18" customHeight="1" x14ac:dyDescent="0.25">
      <c r="A153" s="8" t="s">
        <v>144</v>
      </c>
    </row>
    <row r="154" spans="1:1" ht="18" customHeight="1" x14ac:dyDescent="0.25">
      <c r="A154" s="8" t="s">
        <v>145</v>
      </c>
    </row>
    <row r="155" spans="1:1" ht="18" customHeight="1" x14ac:dyDescent="0.25">
      <c r="A155" s="8" t="s">
        <v>146</v>
      </c>
    </row>
    <row r="156" spans="1:1" ht="18" customHeight="1" x14ac:dyDescent="0.25">
      <c r="A156" s="8" t="s">
        <v>147</v>
      </c>
    </row>
    <row r="157" spans="1:1" ht="36" customHeight="1" x14ac:dyDescent="0.25">
      <c r="A157" s="8" t="s">
        <v>148</v>
      </c>
    </row>
    <row r="158" spans="1:1" ht="36" customHeight="1" x14ac:dyDescent="0.25">
      <c r="A158" s="8" t="s">
        <v>149</v>
      </c>
    </row>
    <row r="159" spans="1:1" ht="18" customHeight="1" x14ac:dyDescent="0.25">
      <c r="A159" s="7" t="s">
        <v>150</v>
      </c>
    </row>
    <row r="160" spans="1:1" ht="36" customHeight="1" x14ac:dyDescent="0.25">
      <c r="A160" s="8" t="s">
        <v>151</v>
      </c>
    </row>
    <row r="161" spans="1:1" ht="36" customHeight="1" x14ac:dyDescent="0.25">
      <c r="A161" s="8" t="s">
        <v>152</v>
      </c>
    </row>
    <row r="162" spans="1:1" ht="18" customHeight="1" x14ac:dyDescent="0.25">
      <c r="A162" s="8" t="s">
        <v>153</v>
      </c>
    </row>
    <row r="163" spans="1:1" ht="18" customHeight="1" x14ac:dyDescent="0.25">
      <c r="A163" s="7" t="s">
        <v>154</v>
      </c>
    </row>
    <row r="164" spans="1:1" ht="36" customHeight="1" x14ac:dyDescent="0.3">
      <c r="A164" s="9" t="s">
        <v>155</v>
      </c>
    </row>
    <row r="165" spans="1:1" ht="36" customHeight="1" x14ac:dyDescent="0.25">
      <c r="A165" s="8" t="s">
        <v>156</v>
      </c>
    </row>
    <row r="166" spans="1:1" ht="18" customHeight="1" x14ac:dyDescent="0.25">
      <c r="A166" s="7" t="s">
        <v>157</v>
      </c>
    </row>
    <row r="167" spans="1:1" ht="18" customHeight="1" x14ac:dyDescent="0.25">
      <c r="A167" s="8" t="s">
        <v>158</v>
      </c>
    </row>
    <row r="168" spans="1:1" ht="18" customHeight="1" x14ac:dyDescent="0.25">
      <c r="A168" s="7" t="s">
        <v>159</v>
      </c>
    </row>
    <row r="169" spans="1:1" ht="18" customHeight="1" x14ac:dyDescent="0.3">
      <c r="A169" s="9" t="s">
        <v>160</v>
      </c>
    </row>
    <row r="170" spans="1:1" ht="17.100000000000001" customHeight="1" x14ac:dyDescent="0.3">
      <c r="A170" s="9"/>
    </row>
    <row r="171" spans="1:1" ht="17.100000000000001" customHeight="1" x14ac:dyDescent="0.3">
      <c r="A171" s="9"/>
    </row>
    <row r="172" spans="1:1" ht="17.100000000000001" customHeight="1" x14ac:dyDescent="0.3">
      <c r="A172" s="9"/>
    </row>
    <row r="173" spans="1:1" ht="17.100000000000001" customHeight="1" x14ac:dyDescent="0.3">
      <c r="A173" s="9"/>
    </row>
    <row r="174" spans="1:1" ht="17.100000000000001" customHeight="1" x14ac:dyDescent="0.3">
      <c r="A174"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399D-AC3D-43C0-86FD-125A027A9E82}">
  <sheetPr>
    <tabColor rgb="FFFFD320"/>
    <pageSetUpPr fitToPage="1"/>
  </sheetPr>
  <dimension ref="A1:AMJ41"/>
  <sheetViews>
    <sheetView zoomScaleNormal="100" workbookViewId="0"/>
  </sheetViews>
  <sheetFormatPr baseColWidth="10" defaultColWidth="11.42578125" defaultRowHeight="15" x14ac:dyDescent="0.25"/>
  <cols>
    <col min="1" max="1" width="51.140625" style="371" customWidth="1"/>
    <col min="2" max="2" width="11.5703125" style="371" customWidth="1"/>
    <col min="3" max="3" width="15.7109375" style="377" customWidth="1"/>
    <col min="4" max="8" width="15.7109375" style="371" customWidth="1"/>
    <col min="9" max="9" width="16.7109375" style="371" customWidth="1"/>
    <col min="10" max="10" width="17.7109375" style="371" customWidth="1"/>
    <col min="11" max="11" width="27" style="371" customWidth="1"/>
    <col min="12" max="12" width="38.140625" style="371" customWidth="1"/>
    <col min="13" max="13" width="37.85546875" style="371" customWidth="1"/>
    <col min="14" max="1024" width="11.42578125" style="371" customWidth="1"/>
    <col min="1025" max="1026" width="11.42578125" style="370" customWidth="1"/>
    <col min="1027" max="16384" width="11.42578125" style="370"/>
  </cols>
  <sheetData>
    <row r="1" spans="1:13" ht="15.75" customHeight="1" thickBot="1" x14ac:dyDescent="0.3">
      <c r="A1" s="285" t="s">
        <v>3181</v>
      </c>
      <c r="B1" s="286" t="str">
        <f>+'erweitertes vdp-Template'!B1</f>
        <v>Q 2 2026</v>
      </c>
      <c r="C1" s="287"/>
      <c r="D1" s="286"/>
      <c r="E1" s="286"/>
      <c r="F1" s="286"/>
      <c r="G1" s="286"/>
      <c r="H1" s="288"/>
    </row>
    <row r="2" spans="1:13" ht="13.9" customHeight="1" x14ac:dyDescent="0.25">
      <c r="A2" s="290" t="s">
        <v>3182</v>
      </c>
      <c r="B2" s="291" t="s">
        <v>3183</v>
      </c>
      <c r="C2" s="292">
        <f>+'erweitertes vdp-Template'!C2</f>
        <v>14718.325959920945</v>
      </c>
      <c r="D2" s="293" t="s">
        <v>3184</v>
      </c>
      <c r="E2" s="293"/>
      <c r="F2" s="293"/>
      <c r="G2" s="291" t="s">
        <v>3183</v>
      </c>
      <c r="H2" s="292">
        <f>+'erweitertes vdp-Template'!H2</f>
        <v>11316</v>
      </c>
      <c r="K2" s="294"/>
      <c r="L2" s="294"/>
    </row>
    <row r="3" spans="1:13" ht="15" customHeight="1" x14ac:dyDescent="0.25">
      <c r="A3" s="295" t="s">
        <v>3185</v>
      </c>
      <c r="B3" s="291" t="s">
        <v>3186</v>
      </c>
      <c r="C3" s="292">
        <f>+'erweitertes vdp-Template'!C3</f>
        <v>3.2337646235867625</v>
      </c>
      <c r="D3" s="398" t="s">
        <v>3187</v>
      </c>
      <c r="E3" s="391"/>
      <c r="F3" s="391"/>
      <c r="G3" s="296" t="s">
        <v>3186</v>
      </c>
      <c r="H3" s="292">
        <f>+'erweitertes vdp-Template'!H3</f>
        <v>3.2786977585380379</v>
      </c>
      <c r="K3" s="297"/>
      <c r="L3" s="297"/>
      <c r="M3" s="372"/>
    </row>
    <row r="4" spans="1:13" ht="15" customHeight="1" x14ac:dyDescent="0.25">
      <c r="A4" s="295" t="s">
        <v>3188</v>
      </c>
      <c r="B4" s="296" t="s">
        <v>3119</v>
      </c>
      <c r="C4" s="298">
        <f>+'erweitertes vdp-Template'!C4</f>
        <v>100</v>
      </c>
      <c r="D4" s="398" t="s">
        <v>3189</v>
      </c>
      <c r="E4" s="391"/>
      <c r="F4" s="391"/>
      <c r="G4" s="291" t="s">
        <v>3190</v>
      </c>
      <c r="H4" s="299" t="s">
        <v>318</v>
      </c>
      <c r="K4" s="300"/>
      <c r="L4" s="300"/>
    </row>
    <row r="5" spans="1:13" ht="15" customHeight="1" x14ac:dyDescent="0.25">
      <c r="A5" s="295" t="s">
        <v>3191</v>
      </c>
      <c r="B5" s="301"/>
      <c r="C5" s="299" t="s">
        <v>318</v>
      </c>
      <c r="D5" s="398" t="s">
        <v>3192</v>
      </c>
      <c r="E5" s="391"/>
      <c r="F5" s="391"/>
      <c r="G5" s="296" t="s">
        <v>3193</v>
      </c>
      <c r="H5" s="373">
        <f>+'erweitertes vdp-Template'!H5</f>
        <v>12</v>
      </c>
      <c r="K5" s="300"/>
      <c r="L5" s="300"/>
    </row>
    <row r="6" spans="1:13" ht="15" customHeight="1" x14ac:dyDescent="0.25">
      <c r="A6" s="295" t="s">
        <v>3194</v>
      </c>
      <c r="B6" s="291" t="s">
        <v>3190</v>
      </c>
      <c r="C6" s="299" t="s">
        <v>3195</v>
      </c>
      <c r="D6" s="398" t="s">
        <v>3196</v>
      </c>
      <c r="E6" s="391"/>
      <c r="F6" s="391"/>
      <c r="G6" s="296" t="s">
        <v>3190</v>
      </c>
      <c r="H6" s="303" t="s">
        <v>318</v>
      </c>
      <c r="K6" s="300"/>
      <c r="L6" s="300"/>
    </row>
    <row r="7" spans="1:13" ht="15" customHeight="1" thickBot="1" x14ac:dyDescent="0.3">
      <c r="A7" s="304" t="s">
        <v>3197</v>
      </c>
      <c r="B7" s="296" t="s">
        <v>3119</v>
      </c>
      <c r="C7" s="299" t="s">
        <v>3195</v>
      </c>
      <c r="D7" s="399" t="s">
        <v>3198</v>
      </c>
      <c r="E7" s="396"/>
      <c r="F7" s="396"/>
      <c r="G7" s="305" t="s">
        <v>3190</v>
      </c>
      <c r="H7" s="306" t="s">
        <v>3195</v>
      </c>
      <c r="K7" s="300"/>
      <c r="L7" s="300"/>
    </row>
    <row r="8" spans="1:13" ht="15" customHeight="1" thickBot="1" x14ac:dyDescent="0.3">
      <c r="A8" s="307" t="s">
        <v>3199</v>
      </c>
      <c r="B8" s="291" t="s">
        <v>3119</v>
      </c>
      <c r="C8" s="308" t="s">
        <v>3132</v>
      </c>
      <c r="D8" s="309"/>
      <c r="E8" s="309"/>
      <c r="F8" s="309"/>
      <c r="G8" s="309"/>
      <c r="H8" s="309"/>
      <c r="K8" s="300"/>
      <c r="L8" s="300"/>
    </row>
    <row r="9" spans="1:13" ht="15" customHeight="1" thickBot="1" x14ac:dyDescent="0.3">
      <c r="A9" s="295" t="s">
        <v>3200</v>
      </c>
      <c r="B9" s="291" t="s">
        <v>3190</v>
      </c>
      <c r="C9" s="299" t="s">
        <v>3195</v>
      </c>
      <c r="D9" s="400" t="s">
        <v>3201</v>
      </c>
      <c r="E9" s="401"/>
      <c r="F9" s="401"/>
      <c r="G9" s="310" t="s">
        <v>3183</v>
      </c>
      <c r="H9" s="311">
        <f>+'erweitertes vdp-Template'!H9</f>
        <v>1988.2895256899997</v>
      </c>
    </row>
    <row r="10" spans="1:13" ht="15" customHeight="1" thickBot="1" x14ac:dyDescent="0.3">
      <c r="A10" s="295" t="s">
        <v>3202</v>
      </c>
      <c r="B10" s="291" t="s">
        <v>3190</v>
      </c>
      <c r="C10" s="299" t="s">
        <v>3195</v>
      </c>
      <c r="D10" s="309"/>
      <c r="E10" s="309"/>
      <c r="F10" s="309"/>
      <c r="G10" s="309"/>
      <c r="H10" s="309"/>
    </row>
    <row r="11" spans="1:13" ht="15" customHeight="1" x14ac:dyDescent="0.25">
      <c r="A11" s="304" t="s">
        <v>3203</v>
      </c>
      <c r="B11" s="296" t="s">
        <v>3137</v>
      </c>
      <c r="C11" s="299" t="s">
        <v>3195</v>
      </c>
      <c r="D11" s="312"/>
      <c r="E11" s="313"/>
      <c r="F11" s="314" t="s">
        <v>829</v>
      </c>
      <c r="G11" s="315" t="s">
        <v>820</v>
      </c>
      <c r="H11" s="316" t="s">
        <v>822</v>
      </c>
      <c r="I11" s="317"/>
      <c r="J11" s="318"/>
      <c r="K11" s="319"/>
      <c r="L11" s="372"/>
    </row>
    <row r="12" spans="1:13" ht="15" customHeight="1" x14ac:dyDescent="0.25">
      <c r="A12" s="295" t="s">
        <v>3204</v>
      </c>
      <c r="B12" s="291" t="s">
        <v>3190</v>
      </c>
      <c r="C12" s="299" t="s">
        <v>3195</v>
      </c>
      <c r="D12" s="393" t="s">
        <v>3205</v>
      </c>
      <c r="E12" s="391"/>
      <c r="F12" s="392"/>
      <c r="G12" s="320">
        <f>+'erweitertes vdp-Template'!G12</f>
        <v>14664</v>
      </c>
      <c r="H12" s="321">
        <f>+'erweitertes vdp-Template'!H12</f>
        <v>937</v>
      </c>
    </row>
    <row r="13" spans="1:13" ht="15" customHeight="1" thickBot="1" x14ac:dyDescent="0.3">
      <c r="A13" s="322" t="s">
        <v>3140</v>
      </c>
      <c r="B13" s="323" t="s">
        <v>3183</v>
      </c>
      <c r="C13" s="328">
        <f>+'erweitertes vdp-Template'!C13</f>
        <v>8073.1779276473699</v>
      </c>
      <c r="D13" s="324" t="s">
        <v>2271</v>
      </c>
      <c r="E13" s="325"/>
      <c r="F13" s="326"/>
      <c r="G13" s="320">
        <f>+'erweitertes vdp-Template'!G13</f>
        <v>17192</v>
      </c>
      <c r="H13" s="321">
        <f>+'erweitertes vdp-Template'!H13</f>
        <v>1445</v>
      </c>
    </row>
    <row r="14" spans="1:13" ht="15" customHeight="1" thickBot="1" x14ac:dyDescent="0.3">
      <c r="A14" s="327" t="s">
        <v>3206</v>
      </c>
      <c r="B14" s="314" t="s">
        <v>3207</v>
      </c>
      <c r="C14" s="328">
        <f>+'erweitertes vdp-Template'!C14</f>
        <v>744</v>
      </c>
      <c r="D14" s="394" t="s">
        <v>3208</v>
      </c>
      <c r="E14" s="391"/>
      <c r="F14" s="392"/>
      <c r="G14" s="320">
        <f>+'erweitertes vdp-Template'!G14</f>
        <v>17583</v>
      </c>
      <c r="H14" s="321">
        <f>+'erweitertes vdp-Template'!H14</f>
        <v>1667</v>
      </c>
      <c r="I14" s="374"/>
      <c r="J14" s="374"/>
    </row>
    <row r="15" spans="1:13" ht="19.5" customHeight="1" x14ac:dyDescent="0.25">
      <c r="A15" s="330" t="s">
        <v>3209</v>
      </c>
      <c r="B15" s="314"/>
      <c r="C15" s="331"/>
      <c r="D15" s="394" t="s">
        <v>3210</v>
      </c>
      <c r="E15" s="391"/>
      <c r="F15" s="392"/>
      <c r="G15" s="332">
        <f>+'erweitertes vdp-Template'!G15</f>
        <v>965.26377995234498</v>
      </c>
      <c r="H15" s="333"/>
    </row>
    <row r="16" spans="1:13" ht="15.75" customHeight="1" thickBot="1" x14ac:dyDescent="0.3">
      <c r="A16" s="334" t="s">
        <v>3211</v>
      </c>
      <c r="B16" s="291" t="s">
        <v>3183</v>
      </c>
      <c r="C16" s="335">
        <f>+'erweitertes vdp-Template'!C16</f>
        <v>0</v>
      </c>
      <c r="D16" s="395" t="s">
        <v>3212</v>
      </c>
      <c r="E16" s="396"/>
      <c r="F16" s="397"/>
      <c r="G16" s="336">
        <f>+'erweitertes vdp-Template'!G16</f>
        <v>3171.1990123141054</v>
      </c>
      <c r="H16" s="309"/>
    </row>
    <row r="17" spans="1:13" ht="13.9" customHeight="1" thickBot="1" x14ac:dyDescent="0.3">
      <c r="A17" s="337" t="s">
        <v>3213</v>
      </c>
      <c r="B17" s="323" t="s">
        <v>3183</v>
      </c>
      <c r="C17" s="335">
        <f>+'erweitertes vdp-Template'!C17</f>
        <v>914</v>
      </c>
      <c r="D17" s="338"/>
      <c r="E17" s="338"/>
      <c r="F17" s="338"/>
      <c r="G17" s="338" t="s">
        <v>829</v>
      </c>
      <c r="H17" s="309"/>
    </row>
    <row r="18" spans="1:13" ht="15" customHeight="1" x14ac:dyDescent="0.25">
      <c r="A18" s="327" t="s">
        <v>3214</v>
      </c>
      <c r="B18" s="314" t="s">
        <v>3151</v>
      </c>
      <c r="C18" s="339" t="str">
        <f>+'erweitertes vdp-Template'!C18</f>
        <v>N</v>
      </c>
      <c r="D18" s="340"/>
      <c r="E18" s="340"/>
      <c r="F18" s="340"/>
      <c r="G18" s="340"/>
      <c r="H18" s="333"/>
      <c r="I18" s="375"/>
      <c r="J18" s="375"/>
    </row>
    <row r="19" spans="1:13" ht="13.9" customHeight="1" x14ac:dyDescent="0.25">
      <c r="A19" s="295" t="s">
        <v>3215</v>
      </c>
      <c r="B19" s="291" t="s">
        <v>3153</v>
      </c>
      <c r="C19" s="341" t="str">
        <f>+'erweitertes vdp-Template'!C19</f>
        <v>N</v>
      </c>
      <c r="D19" s="340"/>
      <c r="E19" s="340"/>
      <c r="F19" s="340"/>
      <c r="G19" s="340"/>
      <c r="H19" s="333"/>
    </row>
    <row r="20" spans="1:13" ht="13.9" customHeight="1" thickBot="1" x14ac:dyDescent="0.3">
      <c r="A20" s="337" t="s">
        <v>3216</v>
      </c>
      <c r="B20" s="323" t="s">
        <v>3183</v>
      </c>
      <c r="C20" s="342"/>
      <c r="D20" s="338"/>
      <c r="E20" s="338"/>
      <c r="F20" s="338"/>
      <c r="G20" s="340"/>
      <c r="H20" s="333"/>
      <c r="I20" s="375"/>
      <c r="J20" s="375"/>
      <c r="K20" s="372"/>
      <c r="L20" s="372"/>
    </row>
    <row r="21" spans="1:13" ht="15" customHeight="1" x14ac:dyDescent="0.25">
      <c r="A21" s="343" t="s">
        <v>3217</v>
      </c>
      <c r="B21" s="344" t="s">
        <v>3183</v>
      </c>
      <c r="C21" s="345" t="s">
        <v>3156</v>
      </c>
      <c r="D21" s="346" t="s">
        <v>3218</v>
      </c>
      <c r="E21" s="347"/>
      <c r="F21" s="347"/>
      <c r="G21" s="309"/>
      <c r="H21" s="309"/>
    </row>
    <row r="22" spans="1:13" ht="15" customHeight="1" x14ac:dyDescent="0.25">
      <c r="A22" s="348" t="s">
        <v>281</v>
      </c>
      <c r="B22" s="349"/>
      <c r="C22" s="350">
        <f>+'erweitertes vdp-Template'!C22</f>
        <v>11316</v>
      </c>
      <c r="D22" s="299">
        <f>+'erweitertes vdp-Template'!D22</f>
        <v>13345.039531879935</v>
      </c>
      <c r="E22" s="347"/>
      <c r="F22" s="347"/>
      <c r="G22" s="309"/>
      <c r="H22" s="309"/>
    </row>
    <row r="23" spans="1:13" ht="13.9" customHeight="1" x14ac:dyDescent="0.25">
      <c r="A23" s="351" t="s">
        <v>455</v>
      </c>
      <c r="B23" s="296"/>
      <c r="C23" s="350" t="str">
        <f>+'erweitertes vdp-Template'!C23</f>
        <v>-</v>
      </c>
      <c r="D23" s="299" t="str">
        <f>+'erweitertes vdp-Template'!D23</f>
        <v>-</v>
      </c>
      <c r="E23" s="352"/>
      <c r="F23" s="352"/>
      <c r="G23" s="353"/>
      <c r="H23" s="309"/>
    </row>
    <row r="24" spans="1:13" ht="13.9" customHeight="1" x14ac:dyDescent="0.25">
      <c r="A24" s="351" t="s">
        <v>459</v>
      </c>
      <c r="B24" s="296"/>
      <c r="C24" s="350" t="str">
        <f>+'erweitertes vdp-Template'!C24</f>
        <v>-</v>
      </c>
      <c r="D24" s="299" t="str">
        <f>+'erweitertes vdp-Template'!D24</f>
        <v>-</v>
      </c>
      <c r="E24" s="352"/>
      <c r="F24" s="352"/>
      <c r="G24" s="338"/>
      <c r="H24" s="309"/>
    </row>
    <row r="25" spans="1:13" ht="13.9" customHeight="1" x14ac:dyDescent="0.25">
      <c r="A25" s="354" t="s">
        <v>461</v>
      </c>
      <c r="B25" s="296"/>
      <c r="C25" s="350">
        <f>+'erweitertes vdp-Template'!C25</f>
        <v>0</v>
      </c>
      <c r="D25" s="299">
        <f>+'erweitertes vdp-Template'!D25</f>
        <v>25.368603642671292</v>
      </c>
      <c r="E25" s="352"/>
      <c r="F25" s="352"/>
      <c r="G25" s="355"/>
      <c r="H25" s="309"/>
    </row>
    <row r="26" spans="1:13" ht="15.75" customHeight="1" x14ac:dyDescent="0.25">
      <c r="A26" s="354" t="s">
        <v>463</v>
      </c>
      <c r="B26" s="296"/>
      <c r="C26" s="350" t="str">
        <f>+'erweitertes vdp-Template'!C26</f>
        <v>-</v>
      </c>
      <c r="D26" s="299" t="str">
        <f>+'erweitertes vdp-Template'!D26</f>
        <v>-</v>
      </c>
      <c r="E26" s="352"/>
      <c r="F26" s="352"/>
      <c r="G26" s="355"/>
      <c r="H26" s="309"/>
    </row>
    <row r="27" spans="1:13" ht="13.9" customHeight="1" x14ac:dyDescent="0.25">
      <c r="A27" s="354" t="s">
        <v>465</v>
      </c>
      <c r="B27" s="296"/>
      <c r="C27" s="350" t="str">
        <f>+'erweitertes vdp-Template'!C27</f>
        <v>-</v>
      </c>
      <c r="D27" s="299" t="str">
        <f>+'erweitertes vdp-Template'!D27</f>
        <v>-</v>
      </c>
      <c r="E27" s="352"/>
      <c r="F27" s="352"/>
      <c r="G27" s="355"/>
      <c r="H27" s="309"/>
    </row>
    <row r="28" spans="1:13" ht="13.9" customHeight="1" x14ac:dyDescent="0.25">
      <c r="A28" s="354" t="s">
        <v>467</v>
      </c>
      <c r="B28" s="296"/>
      <c r="C28" s="350">
        <f>+'erweitertes vdp-Template'!C28</f>
        <v>0</v>
      </c>
      <c r="D28" s="299">
        <f>+'erweitertes vdp-Template'!D28</f>
        <v>1347.9178243983383</v>
      </c>
      <c r="E28" s="352"/>
      <c r="F28" s="352"/>
      <c r="G28" s="355"/>
      <c r="H28" s="309"/>
    </row>
    <row r="29" spans="1:13" ht="13.9" customHeight="1" x14ac:dyDescent="0.25">
      <c r="A29" s="354" t="s">
        <v>469</v>
      </c>
      <c r="B29" s="296"/>
      <c r="C29" s="350" t="str">
        <f>+'erweitertes vdp-Template'!C29</f>
        <v>-</v>
      </c>
      <c r="D29" s="299" t="str">
        <f>+'erweitertes vdp-Template'!D29</f>
        <v>-</v>
      </c>
      <c r="E29" s="352"/>
      <c r="F29" s="352"/>
      <c r="G29" s="355" t="s">
        <v>829</v>
      </c>
      <c r="H29" s="333"/>
      <c r="K29" s="374"/>
      <c r="L29" s="374"/>
      <c r="M29" s="372"/>
    </row>
    <row r="30" spans="1:13" ht="15" customHeight="1" x14ac:dyDescent="0.25">
      <c r="A30" s="354" t="s">
        <v>473</v>
      </c>
      <c r="B30" s="296"/>
      <c r="C30" s="350">
        <f>+'erweitertes vdp-Template'!C30</f>
        <v>0</v>
      </c>
      <c r="D30" s="299">
        <f>+'erweitertes vdp-Template'!D30</f>
        <v>0</v>
      </c>
      <c r="E30" s="352"/>
      <c r="F30" s="352"/>
      <c r="G30" s="356"/>
      <c r="H30" s="309"/>
      <c r="J30" s="317"/>
      <c r="K30" s="318"/>
    </row>
    <row r="31" spans="1:13" ht="13.9" customHeight="1" x14ac:dyDescent="0.25">
      <c r="A31" s="354" t="s">
        <v>476</v>
      </c>
      <c r="B31" s="296"/>
      <c r="C31" s="350" t="str">
        <f>+'erweitertes vdp-Template'!C31</f>
        <v>-</v>
      </c>
      <c r="D31" s="299" t="str">
        <f>+'erweitertes vdp-Template'!D31</f>
        <v>-</v>
      </c>
      <c r="E31" s="352"/>
      <c r="F31" s="352"/>
      <c r="G31" s="338"/>
      <c r="H31" s="309"/>
      <c r="J31" s="297"/>
      <c r="K31" s="318"/>
    </row>
    <row r="32" spans="1:13" ht="13.9" customHeight="1" x14ac:dyDescent="0.25">
      <c r="A32" s="354" t="s">
        <v>481</v>
      </c>
      <c r="B32" s="296"/>
      <c r="C32" s="350" t="str">
        <f>+'erweitertes vdp-Template'!C32</f>
        <v>-</v>
      </c>
      <c r="D32" s="299" t="str">
        <f>+'erweitertes vdp-Template'!D32</f>
        <v>-</v>
      </c>
      <c r="E32" s="352"/>
      <c r="F32" s="352"/>
      <c r="G32" s="338"/>
      <c r="H32" s="309"/>
    </row>
    <row r="33" spans="1:12" ht="13.9" customHeight="1" x14ac:dyDescent="0.25">
      <c r="A33" s="357" t="s">
        <v>485</v>
      </c>
      <c r="B33" s="358"/>
      <c r="C33" s="359">
        <f>+'erweitertes vdp-Template'!C33</f>
        <v>0</v>
      </c>
      <c r="D33" s="360">
        <f>+'erweitertes vdp-Template'!D33</f>
        <v>0</v>
      </c>
      <c r="E33" s="352"/>
      <c r="F33" s="352"/>
      <c r="G33" s="338"/>
      <c r="H33" s="309"/>
    </row>
    <row r="34" spans="1:12" ht="13.9" customHeight="1" x14ac:dyDescent="0.25">
      <c r="A34" s="361" t="s">
        <v>3219</v>
      </c>
      <c r="B34" s="362"/>
      <c r="C34" s="363" t="s">
        <v>3160</v>
      </c>
      <c r="D34" s="363" t="s">
        <v>3161</v>
      </c>
      <c r="E34" s="363" t="s">
        <v>3162</v>
      </c>
      <c r="F34" s="363" t="s">
        <v>3163</v>
      </c>
      <c r="G34" s="363" t="s">
        <v>3164</v>
      </c>
      <c r="H34" s="309"/>
    </row>
    <row r="35" spans="1:12" ht="13.9" customHeight="1" x14ac:dyDescent="0.25">
      <c r="A35" s="361" t="s">
        <v>3220</v>
      </c>
      <c r="B35" s="362"/>
      <c r="C35" s="363" t="str">
        <f>+'erweitertes vdp-Template'!C35</f>
        <v>-</v>
      </c>
      <c r="D35" s="363" t="str">
        <f>+'erweitertes vdp-Template'!D35</f>
        <v>Aaa</v>
      </c>
      <c r="E35" s="363" t="str">
        <f>+'erweitertes vdp-Template'!E35</f>
        <v>-</v>
      </c>
      <c r="F35" s="363" t="str">
        <f>+'erweitertes vdp-Template'!F35</f>
        <v>-</v>
      </c>
      <c r="G35" s="363" t="str">
        <f>+'erweitertes vdp-Template'!G35</f>
        <v>-</v>
      </c>
      <c r="H35" s="309"/>
    </row>
    <row r="36" spans="1:12" ht="15" customHeight="1" x14ac:dyDescent="0.25">
      <c r="A36" s="364" t="s">
        <v>3221</v>
      </c>
      <c r="B36" s="365"/>
      <c r="C36" s="366" t="s">
        <v>3168</v>
      </c>
      <c r="D36" s="366" t="s">
        <v>3169</v>
      </c>
      <c r="E36" s="366" t="s">
        <v>3170</v>
      </c>
      <c r="F36" s="366" t="s">
        <v>3171</v>
      </c>
      <c r="G36" s="366" t="s">
        <v>3172</v>
      </c>
      <c r="H36" s="309"/>
      <c r="K36" s="376"/>
    </row>
    <row r="37" spans="1:12" ht="13.9" customHeight="1" x14ac:dyDescent="0.25">
      <c r="A37" s="332"/>
      <c r="B37" s="368" t="s">
        <v>3183</v>
      </c>
      <c r="C37" s="332">
        <f>+'erweitertes vdp-Template'!C37</f>
        <v>972.07365425374951</v>
      </c>
      <c r="D37" s="332">
        <f>+'erweitertes vdp-Template'!D37</f>
        <v>1591.0817505859272</v>
      </c>
      <c r="E37" s="332">
        <f>+'erweitertes vdp-Template'!E37</f>
        <v>1274.0146480476678</v>
      </c>
      <c r="F37" s="332">
        <f>+'erweitertes vdp-Template'!F37</f>
        <v>1380.4953787913896</v>
      </c>
      <c r="G37" s="332">
        <f>+'erweitertes vdp-Template'!G37</f>
        <v>8586.660528242277</v>
      </c>
      <c r="H37" s="309"/>
    </row>
    <row r="38" spans="1:12" ht="19.5" customHeight="1" x14ac:dyDescent="0.25">
      <c r="A38" s="364" t="s">
        <v>3222</v>
      </c>
      <c r="B38" s="365"/>
      <c r="C38" s="366" t="s">
        <v>3223</v>
      </c>
      <c r="D38" s="366" t="s">
        <v>3224</v>
      </c>
      <c r="E38" s="366" t="s">
        <v>3225</v>
      </c>
      <c r="F38" s="366" t="s">
        <v>3226</v>
      </c>
      <c r="G38" s="366" t="s">
        <v>3227</v>
      </c>
      <c r="H38" s="366" t="s">
        <v>3228</v>
      </c>
      <c r="L38" s="374"/>
    </row>
    <row r="39" spans="1:12" ht="15" customHeight="1" x14ac:dyDescent="0.25">
      <c r="A39" s="332"/>
      <c r="B39" s="368" t="s">
        <v>3183</v>
      </c>
      <c r="C39" s="332">
        <f>+'erweitertes vdp-Template'!C39</f>
        <v>2155.6581895123977</v>
      </c>
      <c r="D39" s="332">
        <f>+'erweitertes vdp-Template'!D39</f>
        <v>2224.9264538191501</v>
      </c>
      <c r="E39" s="332">
        <f>+'erweitertes vdp-Template'!E39</f>
        <v>1847.4909269613829</v>
      </c>
      <c r="F39" s="332">
        <f>+'erweitertes vdp-Template'!F39</f>
        <v>2605.4991303444663</v>
      </c>
      <c r="G39" s="332">
        <f>+'erweitertes vdp-Template'!G39</f>
        <v>3611.6238171248351</v>
      </c>
      <c r="H39" s="332">
        <f>+'erweitertes vdp-Template'!H39</f>
        <v>1359.1274421587773</v>
      </c>
    </row>
    <row r="41" spans="1:12" x14ac:dyDescent="0.25">
      <c r="A41" s="289" t="s">
        <v>3229</v>
      </c>
    </row>
  </sheetData>
  <mergeCells count="10">
    <mergeCell ref="D12:F12"/>
    <mergeCell ref="D14:F14"/>
    <mergeCell ref="D15:F15"/>
    <mergeCell ref="D16:F16"/>
    <mergeCell ref="D3:F3"/>
    <mergeCell ref="D4:F4"/>
    <mergeCell ref="D5:F5"/>
    <mergeCell ref="D6:F6"/>
    <mergeCell ref="D7:F7"/>
    <mergeCell ref="D9:F9"/>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baseColWidth="10" defaultColWidth="11.140625" defaultRowHeight="15" outlineLevelRow="1" x14ac:dyDescent="0.25"/>
  <cols>
    <col min="1" max="1" width="16.140625" style="210" customWidth="1"/>
    <col min="2" max="2" width="89.85546875" style="215" bestFit="1" customWidth="1"/>
    <col min="3" max="3" width="134.85546875" style="210" customWidth="1"/>
    <col min="4" max="6" width="11.140625" style="210" customWidth="1"/>
    <col min="7" max="16384" width="11.140625" style="210"/>
  </cols>
  <sheetData>
    <row r="1" spans="1:3" ht="30.95" customHeight="1" x14ac:dyDescent="0.25">
      <c r="A1" s="1" t="s">
        <v>2037</v>
      </c>
      <c r="B1" s="1"/>
      <c r="C1" s="209" t="s">
        <v>279</v>
      </c>
    </row>
    <row r="2" spans="1:3" x14ac:dyDescent="0.25">
      <c r="B2" s="67"/>
      <c r="C2" s="67"/>
    </row>
    <row r="3" spans="1:3" x14ac:dyDescent="0.25">
      <c r="A3" s="144" t="s">
        <v>2038</v>
      </c>
      <c r="B3" s="145"/>
      <c r="C3" s="67"/>
    </row>
    <row r="4" spans="1:3" x14ac:dyDescent="0.25">
      <c r="C4" s="67"/>
    </row>
    <row r="5" spans="1:3" ht="20.100000000000001" customHeight="1" x14ac:dyDescent="0.25">
      <c r="A5" s="216" t="s">
        <v>290</v>
      </c>
      <c r="B5" s="216" t="s">
        <v>2039</v>
      </c>
      <c r="C5" s="146" t="s">
        <v>2040</v>
      </c>
    </row>
    <row r="6" spans="1:3" ht="32.1" customHeight="1" x14ac:dyDescent="0.25">
      <c r="A6" s="112" t="s">
        <v>2041</v>
      </c>
      <c r="B6" s="78" t="s">
        <v>2042</v>
      </c>
      <c r="C6" s="147" t="s">
        <v>2043</v>
      </c>
    </row>
    <row r="7" spans="1:3" ht="32.1" customHeight="1" x14ac:dyDescent="0.25">
      <c r="A7" s="112" t="s">
        <v>2044</v>
      </c>
      <c r="B7" s="78" t="s">
        <v>2045</v>
      </c>
      <c r="C7" s="147" t="s">
        <v>2046</v>
      </c>
    </row>
    <row r="8" spans="1:3" ht="32.1" customHeight="1" x14ac:dyDescent="0.25">
      <c r="A8" s="112" t="s">
        <v>2047</v>
      </c>
      <c r="B8" s="78" t="s">
        <v>2048</v>
      </c>
      <c r="C8" s="147" t="s">
        <v>2049</v>
      </c>
    </row>
    <row r="9" spans="1:3" ht="15.95" customHeight="1" x14ac:dyDescent="0.25">
      <c r="A9" s="112" t="s">
        <v>2050</v>
      </c>
      <c r="B9" s="78" t="s">
        <v>2051</v>
      </c>
      <c r="C9" s="204" t="s">
        <v>3235</v>
      </c>
    </row>
    <row r="10" spans="1:3" ht="44.25" customHeight="1" x14ac:dyDescent="0.25">
      <c r="A10" s="112" t="s">
        <v>2052</v>
      </c>
      <c r="B10" s="78" t="s">
        <v>2053</v>
      </c>
      <c r="C10" s="204" t="s">
        <v>3236</v>
      </c>
    </row>
    <row r="11" spans="1:3" ht="54.75" customHeight="1" x14ac:dyDescent="0.25">
      <c r="A11" s="112" t="s">
        <v>2054</v>
      </c>
      <c r="B11" s="78" t="s">
        <v>2055</v>
      </c>
      <c r="C11" s="204" t="s">
        <v>3237</v>
      </c>
    </row>
    <row r="12" spans="1:3" ht="15.95" customHeight="1" x14ac:dyDescent="0.25">
      <c r="A12" s="112" t="s">
        <v>2056</v>
      </c>
      <c r="B12" s="78" t="s">
        <v>2057</v>
      </c>
      <c r="C12" s="204" t="s">
        <v>2058</v>
      </c>
    </row>
    <row r="13" spans="1:3" ht="15.95" customHeight="1" x14ac:dyDescent="0.25">
      <c r="A13" s="112" t="s">
        <v>2059</v>
      </c>
      <c r="B13" s="78" t="s">
        <v>2060</v>
      </c>
      <c r="C13" s="204" t="s">
        <v>365</v>
      </c>
    </row>
    <row r="14" spans="1:3" ht="15.95" customHeight="1" x14ac:dyDescent="0.25">
      <c r="A14" s="112" t="s">
        <v>2061</v>
      </c>
      <c r="B14" s="78" t="s">
        <v>2062</v>
      </c>
      <c r="C14" s="204" t="s">
        <v>365</v>
      </c>
    </row>
    <row r="15" spans="1:3" ht="32.1" customHeight="1" x14ac:dyDescent="0.25">
      <c r="A15" s="112" t="s">
        <v>2063</v>
      </c>
      <c r="B15" s="78" t="s">
        <v>2064</v>
      </c>
      <c r="C15" s="204" t="s">
        <v>365</v>
      </c>
    </row>
    <row r="16" spans="1:3" ht="15.95" customHeight="1" x14ac:dyDescent="0.25">
      <c r="A16" s="112" t="s">
        <v>2065</v>
      </c>
      <c r="B16" s="78" t="s">
        <v>2066</v>
      </c>
      <c r="C16" s="204" t="s">
        <v>365</v>
      </c>
    </row>
    <row r="17" spans="1:3" ht="30" customHeight="1" x14ac:dyDescent="0.25">
      <c r="A17" s="112" t="s">
        <v>2067</v>
      </c>
      <c r="B17" s="148" t="s">
        <v>2068</v>
      </c>
      <c r="C17" s="204" t="s">
        <v>365</v>
      </c>
    </row>
    <row r="18" spans="1:3" ht="15.95" customHeight="1" x14ac:dyDescent="0.25">
      <c r="A18" s="112" t="s">
        <v>2069</v>
      </c>
      <c r="B18" s="148" t="s">
        <v>2070</v>
      </c>
      <c r="C18" s="204" t="s">
        <v>3238</v>
      </c>
    </row>
    <row r="19" spans="1:3" ht="15.95" customHeight="1" x14ac:dyDescent="0.25">
      <c r="A19" s="112" t="s">
        <v>2071</v>
      </c>
      <c r="B19" s="148" t="s">
        <v>2072</v>
      </c>
      <c r="C19" s="204" t="s">
        <v>3239</v>
      </c>
    </row>
    <row r="20" spans="1:3" ht="15.95" customHeight="1" x14ac:dyDescent="0.25">
      <c r="A20" s="112" t="s">
        <v>2073</v>
      </c>
      <c r="B20" s="78" t="s">
        <v>2074</v>
      </c>
      <c r="C20" s="204" t="s">
        <v>365</v>
      </c>
    </row>
    <row r="21" spans="1:3" ht="15.95" customHeight="1" x14ac:dyDescent="0.25">
      <c r="A21" s="112" t="s">
        <v>2075</v>
      </c>
      <c r="B21" s="94" t="s">
        <v>2076</v>
      </c>
      <c r="C21" s="205"/>
    </row>
    <row r="22" spans="1:3" x14ac:dyDescent="0.25">
      <c r="A22" s="112" t="s">
        <v>2077</v>
      </c>
      <c r="B22" s="149"/>
      <c r="C22" s="149"/>
    </row>
    <row r="23" spans="1:3" outlineLevel="1" x14ac:dyDescent="0.25">
      <c r="A23" s="112" t="s">
        <v>2078</v>
      </c>
      <c r="B23" s="81"/>
      <c r="C23" s="81"/>
    </row>
    <row r="24" spans="1:3" outlineLevel="1" x14ac:dyDescent="0.25">
      <c r="A24" s="112" t="s">
        <v>2079</v>
      </c>
      <c r="B24" s="132"/>
      <c r="C24" s="81"/>
    </row>
    <row r="25" spans="1:3" outlineLevel="1" x14ac:dyDescent="0.25">
      <c r="A25" s="112" t="s">
        <v>2080</v>
      </c>
      <c r="B25" s="132"/>
      <c r="C25" s="81"/>
    </row>
    <row r="26" spans="1:3" outlineLevel="1" x14ac:dyDescent="0.25">
      <c r="A26" s="112" t="s">
        <v>2081</v>
      </c>
      <c r="B26" s="132"/>
      <c r="C26" s="81"/>
    </row>
    <row r="27" spans="1:3" outlineLevel="1" x14ac:dyDescent="0.25">
      <c r="A27" s="112" t="s">
        <v>2082</v>
      </c>
      <c r="B27" s="132"/>
      <c r="C27" s="81"/>
    </row>
    <row r="28" spans="1:3" ht="20.100000000000001" customHeight="1" outlineLevel="1" x14ac:dyDescent="0.25">
      <c r="A28" s="216"/>
      <c r="B28" s="216" t="s">
        <v>2083</v>
      </c>
      <c r="C28" s="146" t="s">
        <v>2040</v>
      </c>
    </row>
    <row r="29" spans="1:3" ht="15.95" customHeight="1" outlineLevel="1" x14ac:dyDescent="0.25">
      <c r="A29" s="112" t="s">
        <v>2084</v>
      </c>
      <c r="B29" s="78" t="s">
        <v>2085</v>
      </c>
      <c r="C29" s="81" t="s">
        <v>1781</v>
      </c>
    </row>
    <row r="30" spans="1:3" ht="15.95" customHeight="1" outlineLevel="1" x14ac:dyDescent="0.25">
      <c r="A30" s="112" t="s">
        <v>2086</v>
      </c>
      <c r="B30" s="78" t="s">
        <v>2087</v>
      </c>
      <c r="C30" s="81" t="s">
        <v>1781</v>
      </c>
    </row>
    <row r="31" spans="1:3" ht="15.95" customHeight="1" outlineLevel="1" x14ac:dyDescent="0.25">
      <c r="A31" s="112" t="s">
        <v>2088</v>
      </c>
      <c r="B31" s="78" t="s">
        <v>2089</v>
      </c>
      <c r="C31" s="81" t="s">
        <v>1781</v>
      </c>
    </row>
    <row r="32" spans="1:3" ht="32.1" customHeight="1" outlineLevel="1" x14ac:dyDescent="0.25">
      <c r="A32" s="112" t="s">
        <v>2090</v>
      </c>
      <c r="B32" s="150" t="s">
        <v>2091</v>
      </c>
      <c r="C32" s="81" t="s">
        <v>1781</v>
      </c>
    </row>
    <row r="33" spans="1:3" outlineLevel="1" x14ac:dyDescent="0.25">
      <c r="A33" s="112" t="s">
        <v>2092</v>
      </c>
      <c r="B33" s="151"/>
      <c r="C33" s="81"/>
    </row>
    <row r="34" spans="1:3" outlineLevel="1" x14ac:dyDescent="0.25">
      <c r="A34" s="112" t="s">
        <v>2093</v>
      </c>
      <c r="B34" s="151"/>
      <c r="C34" s="81"/>
    </row>
    <row r="35" spans="1:3" outlineLevel="1" x14ac:dyDescent="0.25">
      <c r="A35" s="112" t="s">
        <v>2094</v>
      </c>
      <c r="B35" s="151"/>
      <c r="C35" s="81"/>
    </row>
    <row r="36" spans="1:3" outlineLevel="1" x14ac:dyDescent="0.25">
      <c r="A36" s="112" t="s">
        <v>2095</v>
      </c>
      <c r="B36" s="151"/>
      <c r="C36" s="81"/>
    </row>
    <row r="37" spans="1:3" outlineLevel="1" x14ac:dyDescent="0.25">
      <c r="A37" s="112" t="s">
        <v>2096</v>
      </c>
      <c r="B37" s="151"/>
      <c r="C37" s="81"/>
    </row>
    <row r="38" spans="1:3" outlineLevel="1" x14ac:dyDescent="0.25">
      <c r="A38" s="112" t="s">
        <v>2097</v>
      </c>
      <c r="B38" s="151"/>
      <c r="C38" s="81"/>
    </row>
    <row r="39" spans="1:3" outlineLevel="1" x14ac:dyDescent="0.25">
      <c r="A39" s="112" t="s">
        <v>2098</v>
      </c>
      <c r="B39" s="151"/>
      <c r="C39" s="81"/>
    </row>
    <row r="40" spans="1:3" outlineLevel="1" x14ac:dyDescent="0.25">
      <c r="A40" s="112" t="s">
        <v>2099</v>
      </c>
      <c r="B40" s="210"/>
      <c r="C40" s="81"/>
    </row>
    <row r="41" spans="1:3" outlineLevel="1" x14ac:dyDescent="0.25">
      <c r="A41" s="112" t="s">
        <v>2100</v>
      </c>
      <c r="B41" s="151"/>
      <c r="C41" s="81"/>
    </row>
    <row r="42" spans="1:3" outlineLevel="1" x14ac:dyDescent="0.25">
      <c r="A42" s="112" t="s">
        <v>2101</v>
      </c>
      <c r="B42" s="151"/>
      <c r="C42" s="81"/>
    </row>
    <row r="43" spans="1:3" outlineLevel="1" x14ac:dyDescent="0.25">
      <c r="A43" s="112" t="s">
        <v>2102</v>
      </c>
      <c r="B43" s="151"/>
      <c r="C43" s="81"/>
    </row>
    <row r="44" spans="1:3" ht="20.100000000000001" customHeight="1" x14ac:dyDescent="0.25">
      <c r="A44" s="216"/>
      <c r="B44" s="216" t="s">
        <v>2103</v>
      </c>
      <c r="C44" s="146" t="s">
        <v>2104</v>
      </c>
    </row>
    <row r="45" spans="1:3" ht="15.95" customHeight="1" x14ac:dyDescent="0.25">
      <c r="A45" s="112" t="s">
        <v>2105</v>
      </c>
      <c r="B45" s="148" t="s">
        <v>2106</v>
      </c>
      <c r="C45" s="81" t="s">
        <v>349</v>
      </c>
    </row>
    <row r="46" spans="1:3" ht="15.95" customHeight="1" x14ac:dyDescent="0.25">
      <c r="A46" s="112" t="s">
        <v>2107</v>
      </c>
      <c r="B46" s="148" t="s">
        <v>2108</v>
      </c>
      <c r="C46" s="81" t="s">
        <v>365</v>
      </c>
    </row>
    <row r="47" spans="1:3" ht="15.95" customHeight="1" x14ac:dyDescent="0.25">
      <c r="A47" s="112" t="s">
        <v>2109</v>
      </c>
      <c r="B47" s="148" t="s">
        <v>2110</v>
      </c>
      <c r="C47" s="81" t="s">
        <v>1781</v>
      </c>
    </row>
    <row r="48" spans="1:3" ht="15.95" customHeight="1" outlineLevel="1" x14ac:dyDescent="0.25">
      <c r="A48" s="112" t="s">
        <v>2111</v>
      </c>
      <c r="B48" s="150" t="s">
        <v>2112</v>
      </c>
      <c r="C48" s="81" t="s">
        <v>2113</v>
      </c>
    </row>
    <row r="49" spans="1:3" outlineLevel="1" x14ac:dyDescent="0.25">
      <c r="A49" s="112" t="s">
        <v>2114</v>
      </c>
      <c r="B49" s="152"/>
      <c r="C49" s="81"/>
    </row>
    <row r="50" spans="1:3" outlineLevel="1" x14ac:dyDescent="0.25">
      <c r="A50" s="112" t="s">
        <v>2115</v>
      </c>
      <c r="B50" s="153"/>
      <c r="C50" s="81"/>
    </row>
    <row r="51" spans="1:3" ht="20.100000000000001" customHeight="1" x14ac:dyDescent="0.25">
      <c r="A51" s="216"/>
      <c r="B51" s="216" t="s">
        <v>2116</v>
      </c>
      <c r="C51" s="146" t="s">
        <v>2040</v>
      </c>
    </row>
    <row r="52" spans="1:3" ht="159.94999999999999" customHeight="1" x14ac:dyDescent="0.25">
      <c r="A52" s="112" t="s">
        <v>2117</v>
      </c>
      <c r="B52" s="78" t="s">
        <v>2118</v>
      </c>
      <c r="C52" s="81" t="s">
        <v>2119</v>
      </c>
    </row>
    <row r="53" spans="1:3" x14ac:dyDescent="0.25">
      <c r="A53" s="112" t="s">
        <v>2120</v>
      </c>
      <c r="B53" s="152"/>
      <c r="C53" s="149"/>
    </row>
    <row r="54" spans="1:3" x14ac:dyDescent="0.25">
      <c r="A54" s="112" t="s">
        <v>2121</v>
      </c>
      <c r="B54" s="152"/>
      <c r="C54" s="149"/>
    </row>
    <row r="55" spans="1:3" x14ac:dyDescent="0.25">
      <c r="A55" s="112" t="s">
        <v>2122</v>
      </c>
      <c r="B55" s="152"/>
      <c r="C55" s="149"/>
    </row>
    <row r="56" spans="1:3" x14ac:dyDescent="0.25">
      <c r="A56" s="112" t="s">
        <v>2123</v>
      </c>
      <c r="B56" s="152"/>
      <c r="C56" s="149"/>
    </row>
    <row r="57" spans="1:3" x14ac:dyDescent="0.25">
      <c r="A57" s="112" t="s">
        <v>2124</v>
      </c>
      <c r="B57" s="152"/>
      <c r="C57" s="149"/>
    </row>
    <row r="58" spans="1:3" x14ac:dyDescent="0.25">
      <c r="B58" s="80"/>
    </row>
    <row r="59" spans="1:3" x14ac:dyDescent="0.25">
      <c r="B59" s="80"/>
    </row>
    <row r="60" spans="1:3" x14ac:dyDescent="0.25">
      <c r="B60" s="80"/>
    </row>
    <row r="61" spans="1:3" x14ac:dyDescent="0.25">
      <c r="B61" s="80"/>
    </row>
    <row r="62" spans="1:3" x14ac:dyDescent="0.25">
      <c r="B62" s="80"/>
    </row>
    <row r="63" spans="1:3" x14ac:dyDescent="0.25">
      <c r="B63" s="80"/>
    </row>
    <row r="64" spans="1:3"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67"/>
    </row>
    <row r="104" spans="2:2" x14ac:dyDescent="0.25">
      <c r="B104" s="67"/>
    </row>
    <row r="105" spans="2:2" x14ac:dyDescent="0.25">
      <c r="B105" s="67"/>
    </row>
    <row r="106" spans="2:2" x14ac:dyDescent="0.25">
      <c r="B106" s="67"/>
    </row>
    <row r="107" spans="2:2" x14ac:dyDescent="0.25">
      <c r="B107" s="67"/>
    </row>
    <row r="108" spans="2:2" x14ac:dyDescent="0.25">
      <c r="B108" s="67"/>
    </row>
    <row r="109" spans="2:2" x14ac:dyDescent="0.25">
      <c r="B109" s="67"/>
    </row>
    <row r="110" spans="2:2" x14ac:dyDescent="0.25">
      <c r="B110" s="67"/>
    </row>
    <row r="111" spans="2:2" x14ac:dyDescent="0.25">
      <c r="B111" s="67"/>
    </row>
    <row r="112" spans="2:2" x14ac:dyDescent="0.25">
      <c r="B112" s="67"/>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106"/>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40" spans="2:2" x14ac:dyDescent="0.25">
      <c r="B140" s="80"/>
    </row>
    <row r="141" spans="2:2" x14ac:dyDescent="0.25">
      <c r="B141" s="80"/>
    </row>
    <row r="142" spans="2:2" x14ac:dyDescent="0.25">
      <c r="B142" s="80"/>
    </row>
    <row r="147" spans="2:2" x14ac:dyDescent="0.25">
      <c r="B147" s="73"/>
    </row>
    <row r="148" spans="2:2" x14ac:dyDescent="0.25">
      <c r="B148" s="154"/>
    </row>
    <row r="154" spans="2:2" x14ac:dyDescent="0.25">
      <c r="B154" s="82"/>
    </row>
    <row r="155" spans="2:2" x14ac:dyDescent="0.25">
      <c r="B155"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265" spans="2:2" x14ac:dyDescent="0.25">
      <c r="B265" s="103"/>
    </row>
    <row r="266" spans="2:2" x14ac:dyDescent="0.25">
      <c r="B266" s="80"/>
    </row>
    <row r="267" spans="2:2" x14ac:dyDescent="0.25">
      <c r="B267" s="80"/>
    </row>
    <row r="270" spans="2:2" x14ac:dyDescent="0.25">
      <c r="B270" s="80"/>
    </row>
    <row r="286" spans="2:2" x14ac:dyDescent="0.25">
      <c r="B286" s="103"/>
    </row>
    <row r="316" spans="2:2" x14ac:dyDescent="0.25">
      <c r="B316" s="73"/>
    </row>
    <row r="317" spans="2:2" x14ac:dyDescent="0.25">
      <c r="B317" s="80"/>
    </row>
    <row r="319" spans="2:2" x14ac:dyDescent="0.25">
      <c r="B319" s="80"/>
    </row>
    <row r="320" spans="2:2" x14ac:dyDescent="0.25">
      <c r="B320" s="80"/>
    </row>
    <row r="321" spans="2:2" x14ac:dyDescent="0.25">
      <c r="B321" s="80"/>
    </row>
    <row r="322" spans="2:2" x14ac:dyDescent="0.25">
      <c r="B322" s="80"/>
    </row>
    <row r="323" spans="2:2" x14ac:dyDescent="0.25">
      <c r="B323" s="80"/>
    </row>
    <row r="324" spans="2:2" x14ac:dyDescent="0.25">
      <c r="B324" s="80"/>
    </row>
    <row r="325" spans="2:2" x14ac:dyDescent="0.25">
      <c r="B325" s="80"/>
    </row>
    <row r="326" spans="2:2" x14ac:dyDescent="0.25">
      <c r="B326" s="80"/>
    </row>
    <row r="327" spans="2:2" x14ac:dyDescent="0.25">
      <c r="B327" s="80"/>
    </row>
    <row r="328" spans="2:2" x14ac:dyDescent="0.25">
      <c r="B328" s="80"/>
    </row>
    <row r="329" spans="2:2" x14ac:dyDescent="0.25">
      <c r="B329" s="80"/>
    </row>
    <row r="330" spans="2:2" x14ac:dyDescent="0.25">
      <c r="B330" s="80"/>
    </row>
    <row r="342" spans="2:2" x14ac:dyDescent="0.25">
      <c r="B342" s="80"/>
    </row>
    <row r="343" spans="2:2" x14ac:dyDescent="0.25">
      <c r="B343" s="80"/>
    </row>
    <row r="344" spans="2:2" x14ac:dyDescent="0.25">
      <c r="B344" s="80"/>
    </row>
    <row r="345" spans="2:2" x14ac:dyDescent="0.25">
      <c r="B345" s="80"/>
    </row>
    <row r="346" spans="2:2" x14ac:dyDescent="0.25">
      <c r="B346" s="80"/>
    </row>
    <row r="347" spans="2:2" x14ac:dyDescent="0.25">
      <c r="B347" s="80"/>
    </row>
    <row r="348" spans="2:2" x14ac:dyDescent="0.25">
      <c r="B348" s="80"/>
    </row>
    <row r="349" spans="2:2" x14ac:dyDescent="0.25">
      <c r="B349" s="80"/>
    </row>
    <row r="350" spans="2:2" x14ac:dyDescent="0.25">
      <c r="B350" s="80"/>
    </row>
    <row r="352" spans="2:2" x14ac:dyDescent="0.25">
      <c r="B352" s="80"/>
    </row>
    <row r="353" spans="2:2" x14ac:dyDescent="0.25">
      <c r="B353" s="80"/>
    </row>
    <row r="354" spans="2:2" x14ac:dyDescent="0.25">
      <c r="B354" s="80"/>
    </row>
    <row r="355" spans="2:2" x14ac:dyDescent="0.25">
      <c r="B355" s="80"/>
    </row>
    <row r="356" spans="2:2" x14ac:dyDescent="0.25">
      <c r="B356" s="80"/>
    </row>
    <row r="358" spans="2:2" x14ac:dyDescent="0.25">
      <c r="B358" s="80"/>
    </row>
    <row r="361" spans="2:2" x14ac:dyDescent="0.25">
      <c r="B361" s="80"/>
    </row>
    <row r="364" spans="2:2" x14ac:dyDescent="0.25">
      <c r="B364" s="80"/>
    </row>
    <row r="365" spans="2:2" x14ac:dyDescent="0.25">
      <c r="B365" s="80"/>
    </row>
    <row r="366" spans="2:2" x14ac:dyDescent="0.25">
      <c r="B366" s="80"/>
    </row>
    <row r="367" spans="2:2" x14ac:dyDescent="0.25">
      <c r="B367" s="80"/>
    </row>
    <row r="368" spans="2:2" x14ac:dyDescent="0.25">
      <c r="B368" s="80"/>
    </row>
    <row r="369" spans="2:2" x14ac:dyDescent="0.25">
      <c r="B369" s="80"/>
    </row>
    <row r="370" spans="2:2" x14ac:dyDescent="0.25">
      <c r="B370" s="80"/>
    </row>
    <row r="371" spans="2:2" x14ac:dyDescent="0.25">
      <c r="B371" s="80"/>
    </row>
    <row r="372" spans="2:2" x14ac:dyDescent="0.25">
      <c r="B372" s="80"/>
    </row>
    <row r="373" spans="2:2" x14ac:dyDescent="0.25">
      <c r="B373" s="80"/>
    </row>
    <row r="374" spans="2:2" x14ac:dyDescent="0.25">
      <c r="B374" s="80"/>
    </row>
    <row r="375" spans="2:2" x14ac:dyDescent="0.25">
      <c r="B375" s="80"/>
    </row>
    <row r="376" spans="2:2" x14ac:dyDescent="0.25">
      <c r="B376" s="80"/>
    </row>
    <row r="377" spans="2:2" x14ac:dyDescent="0.25">
      <c r="B377" s="80"/>
    </row>
    <row r="378" spans="2:2" x14ac:dyDescent="0.25">
      <c r="B378" s="80"/>
    </row>
    <row r="379" spans="2:2" x14ac:dyDescent="0.25">
      <c r="B379" s="80"/>
    </row>
    <row r="380" spans="2:2" x14ac:dyDescent="0.25">
      <c r="B380" s="80"/>
    </row>
    <row r="381" spans="2:2" x14ac:dyDescent="0.25">
      <c r="B381" s="80"/>
    </row>
    <row r="382" spans="2:2" x14ac:dyDescent="0.25">
      <c r="B382" s="80"/>
    </row>
    <row r="386" spans="2:2" x14ac:dyDescent="0.25">
      <c r="B386" s="73"/>
    </row>
    <row r="403" spans="2:2" x14ac:dyDescent="0.25">
      <c r="B403" s="15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140625" style="215" customWidth="1"/>
    <col min="2" max="2" width="60.42578125" style="215" bestFit="1" customWidth="1"/>
    <col min="3" max="7" width="41" style="215" customWidth="1"/>
    <col min="8" max="8" width="45.140625" style="215" customWidth="1"/>
    <col min="9" max="9" width="92"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3" ht="45" customHeight="1" x14ac:dyDescent="0.25">
      <c r="A1" s="402" t="s">
        <v>2125</v>
      </c>
      <c r="B1" s="382"/>
      <c r="C1" s="208"/>
      <c r="D1" s="208"/>
      <c r="E1" s="208"/>
      <c r="F1" s="208"/>
      <c r="G1" s="208"/>
    </row>
    <row r="2" spans="1:13" ht="30.95" customHeight="1" x14ac:dyDescent="0.25">
      <c r="A2" s="1" t="s">
        <v>2126</v>
      </c>
      <c r="B2" s="221"/>
      <c r="C2" s="135"/>
      <c r="D2" s="135"/>
      <c r="E2" s="135"/>
      <c r="F2" s="222" t="s">
        <v>279</v>
      </c>
      <c r="G2" s="185"/>
      <c r="H2" s="67"/>
      <c r="I2" s="1"/>
      <c r="J2" s="67"/>
      <c r="K2" s="67"/>
      <c r="L2" s="67"/>
      <c r="M2" s="67"/>
    </row>
    <row r="3" spans="1:13" ht="15.95" customHeight="1" thickBot="1" x14ac:dyDescent="0.3">
      <c r="A3" s="67"/>
      <c r="B3" s="223"/>
      <c r="C3" s="223"/>
      <c r="D3" s="135"/>
      <c r="E3" s="135"/>
      <c r="F3" s="135"/>
      <c r="G3" s="135"/>
      <c r="H3" s="67"/>
      <c r="L3" s="67"/>
      <c r="M3" s="67"/>
    </row>
    <row r="4" spans="1:13" ht="21" customHeight="1" thickBot="1" x14ac:dyDescent="0.3">
      <c r="A4" s="69"/>
      <c r="B4" s="224" t="s">
        <v>280</v>
      </c>
      <c r="C4" s="121" t="s">
        <v>281</v>
      </c>
      <c r="D4" s="225"/>
      <c r="E4" s="225"/>
      <c r="F4" s="135"/>
      <c r="G4" s="135"/>
      <c r="H4" s="67"/>
      <c r="I4" s="156"/>
      <c r="J4" s="156"/>
      <c r="L4" s="67"/>
      <c r="M4" s="67"/>
    </row>
    <row r="5" spans="1:13" ht="15.95" customHeight="1" thickBot="1" x14ac:dyDescent="0.3">
      <c r="B5" s="208"/>
      <c r="C5" s="208"/>
      <c r="D5" s="208"/>
      <c r="E5" s="208"/>
      <c r="F5" s="208"/>
      <c r="G5" s="208"/>
      <c r="H5" s="67"/>
      <c r="I5" s="156"/>
      <c r="L5" s="67"/>
      <c r="M5" s="67"/>
    </row>
    <row r="6" spans="1:13" ht="20.100000000000001" customHeight="1" x14ac:dyDescent="0.25">
      <c r="A6" s="71"/>
      <c r="B6" s="226" t="s">
        <v>2127</v>
      </c>
      <c r="C6" s="227"/>
      <c r="D6" s="208"/>
      <c r="E6" s="198"/>
      <c r="F6" s="198"/>
      <c r="G6" s="198"/>
      <c r="H6" s="67"/>
      <c r="I6" s="156"/>
      <c r="L6" s="67"/>
      <c r="M6" s="67"/>
    </row>
    <row r="7" spans="1:13" ht="15.95" customHeight="1" x14ac:dyDescent="0.25">
      <c r="B7" s="228" t="s">
        <v>2128</v>
      </c>
      <c r="C7" s="208"/>
      <c r="D7" s="208"/>
      <c r="E7" s="208"/>
      <c r="F7" s="208"/>
      <c r="G7" s="208"/>
      <c r="H7" s="67"/>
      <c r="I7" s="156"/>
      <c r="L7" s="67"/>
      <c r="M7" s="67"/>
    </row>
    <row r="8" spans="1:13" ht="15.95" customHeight="1" x14ac:dyDescent="0.25">
      <c r="B8" s="228" t="s">
        <v>2129</v>
      </c>
      <c r="C8" s="208"/>
      <c r="D8" s="208"/>
      <c r="E8" s="208"/>
      <c r="F8" s="208"/>
      <c r="G8" s="208"/>
      <c r="H8" s="67"/>
      <c r="I8" s="156"/>
      <c r="L8" s="67"/>
      <c r="M8" s="67"/>
    </row>
    <row r="9" spans="1:13" ht="17.100000000000001" customHeight="1" thickBot="1" x14ac:dyDescent="0.3">
      <c r="B9" s="230" t="s">
        <v>2130</v>
      </c>
      <c r="C9" s="208"/>
      <c r="D9" s="208"/>
      <c r="E9" s="208"/>
      <c r="F9" s="208"/>
      <c r="G9" s="208"/>
      <c r="H9" s="67"/>
      <c r="L9" s="67"/>
      <c r="M9" s="67"/>
    </row>
    <row r="10" spans="1:13" x14ac:dyDescent="0.25">
      <c r="B10" s="231"/>
      <c r="C10" s="208"/>
      <c r="D10" s="208"/>
      <c r="E10" s="208"/>
      <c r="F10" s="208"/>
      <c r="G10" s="208"/>
      <c r="H10" s="67"/>
      <c r="I10" s="157"/>
      <c r="L10" s="67"/>
      <c r="M10" s="67"/>
    </row>
    <row r="11" spans="1:13" x14ac:dyDescent="0.25">
      <c r="B11" s="231"/>
      <c r="C11" s="208"/>
      <c r="D11" s="208"/>
      <c r="E11" s="208"/>
      <c r="F11" s="208"/>
      <c r="G11" s="208"/>
      <c r="H11" s="67"/>
      <c r="I11" s="157"/>
      <c r="L11" s="67"/>
      <c r="M11" s="67"/>
    </row>
    <row r="12" spans="1:13" ht="39.950000000000003" customHeight="1" x14ac:dyDescent="0.25">
      <c r="A12" s="216" t="s">
        <v>290</v>
      </c>
      <c r="B12" s="232" t="s">
        <v>2131</v>
      </c>
      <c r="C12" s="233"/>
      <c r="D12" s="233"/>
      <c r="E12" s="233"/>
      <c r="F12" s="233"/>
      <c r="G12" s="233"/>
      <c r="H12" s="67"/>
      <c r="L12" s="67"/>
      <c r="M12" s="67"/>
    </row>
    <row r="13" spans="1:13" ht="15" customHeight="1" x14ac:dyDescent="0.25">
      <c r="A13" s="83"/>
      <c r="B13" s="239" t="s">
        <v>2132</v>
      </c>
      <c r="C13" s="240" t="s">
        <v>2133</v>
      </c>
      <c r="D13" s="240" t="s">
        <v>2134</v>
      </c>
      <c r="E13" s="241"/>
      <c r="F13" s="242"/>
      <c r="G13" s="242"/>
      <c r="H13" s="67"/>
      <c r="L13" s="67"/>
      <c r="M13" s="67"/>
    </row>
    <row r="14" spans="1:13" ht="15.95" customHeight="1" x14ac:dyDescent="0.25">
      <c r="A14" s="77" t="s">
        <v>2135</v>
      </c>
      <c r="B14" s="176" t="s">
        <v>2136</v>
      </c>
      <c r="C14" s="197" t="s">
        <v>2137</v>
      </c>
      <c r="D14" s="197" t="s">
        <v>2137</v>
      </c>
      <c r="E14" s="198"/>
      <c r="F14" s="198"/>
      <c r="G14" s="198"/>
      <c r="H14" s="67"/>
      <c r="L14" s="67"/>
      <c r="M14" s="67"/>
    </row>
    <row r="15" spans="1:13" ht="15.95" customHeight="1" x14ac:dyDescent="0.25">
      <c r="A15" s="77" t="s">
        <v>2138</v>
      </c>
      <c r="B15" s="176" t="s">
        <v>768</v>
      </c>
      <c r="C15" s="81">
        <v>0</v>
      </c>
      <c r="D15" s="81">
        <v>0</v>
      </c>
      <c r="E15" s="198"/>
      <c r="F15" s="198"/>
      <c r="G15" s="198"/>
      <c r="H15" s="67"/>
      <c r="L15" s="67"/>
      <c r="M15" s="67"/>
    </row>
    <row r="16" spans="1:13" ht="15.95" customHeight="1" x14ac:dyDescent="0.25">
      <c r="A16" s="77" t="s">
        <v>2139</v>
      </c>
      <c r="B16" s="176" t="s">
        <v>2140</v>
      </c>
      <c r="C16" s="81">
        <v>0</v>
      </c>
      <c r="D16" s="81">
        <v>0</v>
      </c>
      <c r="E16" s="198"/>
      <c r="F16" s="198"/>
      <c r="G16" s="198"/>
      <c r="H16" s="67"/>
      <c r="L16" s="67"/>
      <c r="M16" s="67"/>
    </row>
    <row r="17" spans="1:13" ht="15.95" customHeight="1" x14ac:dyDescent="0.25">
      <c r="A17" s="77" t="s">
        <v>2141</v>
      </c>
      <c r="B17" s="176" t="s">
        <v>2142</v>
      </c>
      <c r="C17" s="81">
        <v>0</v>
      </c>
      <c r="D17" s="81">
        <v>0</v>
      </c>
      <c r="E17" s="198"/>
      <c r="F17" s="198"/>
      <c r="G17" s="198"/>
      <c r="H17" s="67"/>
      <c r="L17" s="67"/>
      <c r="M17" s="67"/>
    </row>
    <row r="18" spans="1:13" ht="15.95" customHeight="1" x14ac:dyDescent="0.25">
      <c r="A18" s="77" t="s">
        <v>2143</v>
      </c>
      <c r="B18" s="176" t="s">
        <v>2144</v>
      </c>
      <c r="C18" s="81">
        <v>0</v>
      </c>
      <c r="D18" s="81">
        <v>0</v>
      </c>
      <c r="E18" s="198"/>
      <c r="F18" s="198"/>
      <c r="G18" s="198"/>
      <c r="H18" s="67"/>
      <c r="L18" s="67"/>
      <c r="M18" s="67"/>
    </row>
    <row r="19" spans="1:13" ht="15.95" customHeight="1" x14ac:dyDescent="0.25">
      <c r="A19" s="77" t="s">
        <v>2145</v>
      </c>
      <c r="B19" s="176" t="s">
        <v>2146</v>
      </c>
      <c r="C19" s="81">
        <v>0</v>
      </c>
      <c r="D19" s="81">
        <v>0</v>
      </c>
      <c r="E19" s="198"/>
      <c r="F19" s="198"/>
      <c r="G19" s="198"/>
      <c r="H19" s="67"/>
      <c r="L19" s="67"/>
      <c r="M19" s="67"/>
    </row>
    <row r="20" spans="1:13" ht="15.95" customHeight="1" x14ac:dyDescent="0.25">
      <c r="A20" s="77" t="s">
        <v>2147</v>
      </c>
      <c r="B20" s="176" t="s">
        <v>2148</v>
      </c>
      <c r="C20" s="81">
        <v>0</v>
      </c>
      <c r="D20" s="81">
        <v>0</v>
      </c>
      <c r="E20" s="198"/>
      <c r="F20" s="198"/>
      <c r="G20" s="198"/>
      <c r="H20" s="67"/>
      <c r="L20" s="67"/>
      <c r="M20" s="67"/>
    </row>
    <row r="21" spans="1:13" ht="15.95" customHeight="1" x14ac:dyDescent="0.25">
      <c r="A21" s="77" t="s">
        <v>2149</v>
      </c>
      <c r="B21" s="176" t="s">
        <v>2150</v>
      </c>
      <c r="C21" s="81">
        <v>0</v>
      </c>
      <c r="D21" s="81">
        <v>0</v>
      </c>
      <c r="E21" s="198"/>
      <c r="F21" s="198"/>
      <c r="G21" s="198"/>
      <c r="H21" s="67"/>
      <c r="L21" s="67"/>
      <c r="M21" s="67"/>
    </row>
    <row r="22" spans="1:13" ht="15.95" customHeight="1" x14ac:dyDescent="0.25">
      <c r="A22" s="77" t="s">
        <v>2151</v>
      </c>
      <c r="B22" s="176" t="s">
        <v>2152</v>
      </c>
      <c r="C22" s="81">
        <v>0</v>
      </c>
      <c r="D22" s="81">
        <v>0</v>
      </c>
      <c r="E22" s="198"/>
      <c r="F22" s="198"/>
      <c r="G22" s="198"/>
      <c r="H22" s="67"/>
      <c r="L22" s="67"/>
      <c r="M22" s="67"/>
    </row>
    <row r="23" spans="1:13" ht="15.95" customHeight="1" x14ac:dyDescent="0.25">
      <c r="A23" s="77" t="s">
        <v>2153</v>
      </c>
      <c r="B23" s="176" t="s">
        <v>2154</v>
      </c>
      <c r="C23" s="81">
        <v>0</v>
      </c>
      <c r="D23" s="81">
        <v>0</v>
      </c>
      <c r="E23" s="198"/>
      <c r="F23" s="198"/>
      <c r="G23" s="198"/>
      <c r="H23" s="67"/>
      <c r="L23" s="67"/>
      <c r="M23" s="67"/>
    </row>
    <row r="24" spans="1:13" ht="15.95" customHeight="1" x14ac:dyDescent="0.25">
      <c r="A24" s="77" t="s">
        <v>2155</v>
      </c>
      <c r="B24" s="176" t="s">
        <v>2156</v>
      </c>
      <c r="C24" s="81">
        <v>0</v>
      </c>
      <c r="D24" s="81">
        <v>0</v>
      </c>
      <c r="E24" s="198"/>
      <c r="F24" s="198"/>
      <c r="G24" s="198"/>
      <c r="H24" s="67"/>
      <c r="L24" s="67"/>
      <c r="M24" s="67"/>
    </row>
    <row r="25" spans="1:13" ht="15.95" customHeight="1" outlineLevel="1" x14ac:dyDescent="0.25">
      <c r="A25" s="77" t="s">
        <v>2157</v>
      </c>
      <c r="B25" s="167" t="s">
        <v>2158</v>
      </c>
      <c r="C25" s="81">
        <v>0</v>
      </c>
      <c r="D25" s="81">
        <v>0</v>
      </c>
      <c r="E25" s="198"/>
      <c r="F25" s="198"/>
      <c r="G25" s="198"/>
      <c r="H25" s="67"/>
      <c r="L25" s="67"/>
      <c r="M25" s="67"/>
    </row>
    <row r="26" spans="1:13" ht="15.95" customHeight="1" outlineLevel="1" x14ac:dyDescent="0.25">
      <c r="A26" s="77" t="s">
        <v>2159</v>
      </c>
      <c r="B26" s="158"/>
      <c r="C26" s="81"/>
      <c r="D26" s="81"/>
      <c r="E26" s="198"/>
      <c r="F26" s="198"/>
      <c r="G26" s="198"/>
      <c r="H26" s="67"/>
      <c r="L26" s="67"/>
      <c r="M26" s="67"/>
    </row>
    <row r="27" spans="1:13" ht="15.95" customHeight="1" outlineLevel="1" x14ac:dyDescent="0.25">
      <c r="A27" s="77" t="s">
        <v>2160</v>
      </c>
      <c r="B27" s="158"/>
      <c r="C27" s="81"/>
      <c r="D27" s="81"/>
      <c r="E27" s="198"/>
      <c r="F27" s="198"/>
      <c r="G27" s="198"/>
      <c r="H27" s="67"/>
      <c r="L27" s="67"/>
      <c r="M27" s="67"/>
    </row>
    <row r="28" spans="1:13" ht="15.95" customHeight="1" outlineLevel="1" x14ac:dyDescent="0.25">
      <c r="A28" s="77" t="s">
        <v>2161</v>
      </c>
      <c r="B28" s="158"/>
      <c r="C28" s="81"/>
      <c r="D28" s="81"/>
      <c r="E28" s="198"/>
      <c r="F28" s="198"/>
      <c r="G28" s="198"/>
      <c r="H28" s="67"/>
      <c r="L28" s="67"/>
      <c r="M28" s="67"/>
    </row>
    <row r="29" spans="1:13" ht="15.95" customHeight="1" outlineLevel="1" x14ac:dyDescent="0.25">
      <c r="A29" s="77" t="s">
        <v>2162</v>
      </c>
      <c r="B29" s="158"/>
      <c r="C29" s="81"/>
      <c r="D29" s="81"/>
      <c r="E29" s="198"/>
      <c r="F29" s="198"/>
      <c r="G29" s="198"/>
      <c r="H29" s="67"/>
      <c r="L29" s="67"/>
      <c r="M29" s="67"/>
    </row>
    <row r="30" spans="1:13" ht="15.95" customHeight="1" outlineLevel="1" x14ac:dyDescent="0.25">
      <c r="A30" s="77" t="s">
        <v>2163</v>
      </c>
      <c r="B30" s="158"/>
      <c r="C30" s="81"/>
      <c r="D30" s="81"/>
      <c r="E30" s="198"/>
      <c r="F30" s="198"/>
      <c r="G30" s="198"/>
      <c r="H30" s="67"/>
      <c r="L30" s="67"/>
      <c r="M30" s="67"/>
    </row>
    <row r="31" spans="1:13" ht="15.95" customHeight="1" outlineLevel="1" x14ac:dyDescent="0.25">
      <c r="A31" s="77" t="s">
        <v>2164</v>
      </c>
      <c r="B31" s="158"/>
      <c r="C31" s="81"/>
      <c r="D31" s="81"/>
      <c r="E31" s="198"/>
      <c r="F31" s="198"/>
      <c r="G31" s="198"/>
      <c r="H31" s="67"/>
      <c r="L31" s="67"/>
      <c r="M31" s="67"/>
    </row>
    <row r="32" spans="1:13" ht="15.95" customHeight="1" outlineLevel="1" x14ac:dyDescent="0.25">
      <c r="A32" s="77" t="s">
        <v>2165</v>
      </c>
      <c r="B32" s="158"/>
      <c r="C32" s="81"/>
      <c r="D32" s="81"/>
      <c r="E32" s="198"/>
      <c r="F32" s="198"/>
      <c r="G32" s="198"/>
      <c r="H32" s="67"/>
      <c r="L32" s="67"/>
      <c r="M32" s="67"/>
    </row>
    <row r="33" spans="1:13" ht="20.100000000000001" customHeight="1" x14ac:dyDescent="0.25">
      <c r="A33" s="75"/>
      <c r="B33" s="232" t="s">
        <v>2129</v>
      </c>
      <c r="C33" s="233"/>
      <c r="D33" s="233"/>
      <c r="E33" s="233"/>
      <c r="F33" s="233"/>
      <c r="G33" s="233"/>
      <c r="H33" s="67"/>
      <c r="L33" s="67"/>
      <c r="M33" s="67"/>
    </row>
    <row r="34" spans="1:13" ht="15" customHeight="1" x14ac:dyDescent="0.25">
      <c r="A34" s="83"/>
      <c r="B34" s="239" t="s">
        <v>2166</v>
      </c>
      <c r="C34" s="240" t="s">
        <v>2167</v>
      </c>
      <c r="D34" s="240" t="s">
        <v>2134</v>
      </c>
      <c r="E34" s="240" t="s">
        <v>2168</v>
      </c>
      <c r="F34" s="242"/>
      <c r="G34" s="242"/>
      <c r="H34" s="67"/>
      <c r="L34" s="67"/>
      <c r="M34" s="67"/>
    </row>
    <row r="35" spans="1:13" ht="15.95" customHeight="1" x14ac:dyDescent="0.25">
      <c r="A35" s="77" t="s">
        <v>2169</v>
      </c>
      <c r="B35" s="197" t="s">
        <v>2137</v>
      </c>
      <c r="C35" s="197" t="s">
        <v>2170</v>
      </c>
      <c r="D35" s="197" t="s">
        <v>2171</v>
      </c>
      <c r="E35" s="197" t="s">
        <v>2172</v>
      </c>
      <c r="F35" s="276"/>
      <c r="G35" s="276"/>
      <c r="H35" s="67"/>
      <c r="L35" s="67"/>
      <c r="M35" s="67"/>
    </row>
    <row r="36" spans="1:13" ht="15.95" customHeight="1" x14ac:dyDescent="0.25">
      <c r="A36" s="77" t="s">
        <v>2173</v>
      </c>
      <c r="B36" s="152" t="s">
        <v>2174</v>
      </c>
      <c r="C36" s="81">
        <v>0</v>
      </c>
      <c r="D36" s="81">
        <v>0</v>
      </c>
      <c r="E36" s="81">
        <v>0</v>
      </c>
      <c r="F36" s="208"/>
      <c r="G36" s="208"/>
      <c r="H36" s="67"/>
      <c r="L36" s="67"/>
      <c r="M36" s="67"/>
    </row>
    <row r="37" spans="1:13" ht="15.95" customHeight="1" x14ac:dyDescent="0.25">
      <c r="A37" s="77" t="s">
        <v>2175</v>
      </c>
      <c r="B37" s="152" t="s">
        <v>2176</v>
      </c>
      <c r="C37" s="81">
        <v>0</v>
      </c>
      <c r="D37" s="81">
        <v>0</v>
      </c>
      <c r="E37" s="81">
        <v>0</v>
      </c>
      <c r="F37" s="208"/>
      <c r="G37" s="208"/>
      <c r="H37" s="67"/>
      <c r="L37" s="67"/>
      <c r="M37" s="67"/>
    </row>
    <row r="38" spans="1:13" ht="15.95" customHeight="1" x14ac:dyDescent="0.25">
      <c r="A38" s="77" t="s">
        <v>2177</v>
      </c>
      <c r="B38" s="152" t="s">
        <v>2178</v>
      </c>
      <c r="C38" s="81">
        <v>0</v>
      </c>
      <c r="D38" s="81">
        <v>0</v>
      </c>
      <c r="E38" s="81">
        <v>0</v>
      </c>
      <c r="F38" s="208"/>
      <c r="G38" s="208"/>
      <c r="H38" s="67"/>
      <c r="L38" s="67"/>
      <c r="M38" s="67"/>
    </row>
    <row r="39" spans="1:13" ht="15.95" customHeight="1" x14ac:dyDescent="0.25">
      <c r="A39" s="77" t="s">
        <v>2179</v>
      </c>
      <c r="B39" s="152" t="s">
        <v>2180</v>
      </c>
      <c r="C39" s="81">
        <v>0</v>
      </c>
      <c r="D39" s="81">
        <v>0</v>
      </c>
      <c r="E39" s="81">
        <v>0</v>
      </c>
      <c r="F39" s="208"/>
      <c r="G39" s="208"/>
      <c r="H39" s="67"/>
      <c r="L39" s="67"/>
      <c r="M39" s="67"/>
    </row>
    <row r="40" spans="1:13" ht="15.95" customHeight="1" x14ac:dyDescent="0.25">
      <c r="A40" s="77" t="s">
        <v>2181</v>
      </c>
      <c r="B40" s="152" t="s">
        <v>2182</v>
      </c>
      <c r="C40" s="81">
        <v>0</v>
      </c>
      <c r="D40" s="81">
        <v>0</v>
      </c>
      <c r="E40" s="81">
        <v>0</v>
      </c>
      <c r="F40" s="208"/>
      <c r="G40" s="208"/>
      <c r="H40" s="67"/>
      <c r="L40" s="67"/>
      <c r="M40" s="67"/>
    </row>
    <row r="41" spans="1:13" ht="15.95" customHeight="1" x14ac:dyDescent="0.25">
      <c r="A41" s="77" t="s">
        <v>2183</v>
      </c>
      <c r="B41" s="152" t="s">
        <v>2184</v>
      </c>
      <c r="C41" s="81">
        <v>0</v>
      </c>
      <c r="D41" s="81">
        <v>0</v>
      </c>
      <c r="E41" s="81">
        <v>0</v>
      </c>
      <c r="F41" s="208"/>
      <c r="G41" s="208"/>
      <c r="H41" s="67"/>
      <c r="L41" s="67"/>
      <c r="M41" s="67"/>
    </row>
    <row r="42" spans="1:13" ht="15.95" customHeight="1" x14ac:dyDescent="0.25">
      <c r="A42" s="77" t="s">
        <v>2185</v>
      </c>
      <c r="B42" s="152" t="s">
        <v>2186</v>
      </c>
      <c r="C42" s="81">
        <v>0</v>
      </c>
      <c r="D42" s="81">
        <v>0</v>
      </c>
      <c r="E42" s="81">
        <v>0</v>
      </c>
      <c r="F42" s="208"/>
      <c r="G42" s="208"/>
      <c r="H42" s="67"/>
      <c r="L42" s="67"/>
      <c r="M42" s="67"/>
    </row>
    <row r="43" spans="1:13" ht="15.95" customHeight="1" x14ac:dyDescent="0.25">
      <c r="A43" s="77" t="s">
        <v>2187</v>
      </c>
      <c r="B43" s="152" t="s">
        <v>2188</v>
      </c>
      <c r="C43" s="81">
        <v>0</v>
      </c>
      <c r="D43" s="81">
        <v>0</v>
      </c>
      <c r="E43" s="81">
        <v>0</v>
      </c>
      <c r="F43" s="208"/>
      <c r="G43" s="208"/>
      <c r="H43" s="67"/>
      <c r="L43" s="67"/>
      <c r="M43" s="67"/>
    </row>
    <row r="44" spans="1:13" ht="15.95" customHeight="1" x14ac:dyDescent="0.25">
      <c r="A44" s="77" t="s">
        <v>2189</v>
      </c>
      <c r="B44" s="152" t="s">
        <v>2190</v>
      </c>
      <c r="C44" s="81">
        <v>0</v>
      </c>
      <c r="D44" s="81">
        <v>0</v>
      </c>
      <c r="E44" s="81">
        <v>0</v>
      </c>
      <c r="F44" s="208"/>
      <c r="G44" s="208"/>
      <c r="H44" s="67"/>
      <c r="L44" s="67"/>
      <c r="M44" s="67"/>
    </row>
    <row r="45" spans="1:13" ht="15.95" customHeight="1" x14ac:dyDescent="0.25">
      <c r="A45" s="77" t="s">
        <v>2191</v>
      </c>
      <c r="B45" s="152" t="s">
        <v>2192</v>
      </c>
      <c r="C45" s="81">
        <v>0</v>
      </c>
      <c r="D45" s="81">
        <v>0</v>
      </c>
      <c r="E45" s="81">
        <v>0</v>
      </c>
      <c r="F45" s="208"/>
      <c r="G45" s="208"/>
      <c r="H45" s="67"/>
      <c r="L45" s="67"/>
      <c r="M45" s="67"/>
    </row>
    <row r="46" spans="1:13" ht="15.95" customHeight="1" x14ac:dyDescent="0.25">
      <c r="A46" s="77" t="s">
        <v>2193</v>
      </c>
      <c r="B46" s="152" t="s">
        <v>2194</v>
      </c>
      <c r="C46" s="81">
        <v>0</v>
      </c>
      <c r="D46" s="81">
        <v>0</v>
      </c>
      <c r="E46" s="81">
        <v>0</v>
      </c>
      <c r="F46" s="208"/>
      <c r="G46" s="208"/>
      <c r="H46" s="67"/>
      <c r="L46" s="67"/>
      <c r="M46" s="67"/>
    </row>
    <row r="47" spans="1:13" ht="15.95" customHeight="1" x14ac:dyDescent="0.25">
      <c r="A47" s="77" t="s">
        <v>2195</v>
      </c>
      <c r="B47" s="152" t="s">
        <v>2196</v>
      </c>
      <c r="C47" s="81">
        <v>0</v>
      </c>
      <c r="D47" s="81">
        <v>0</v>
      </c>
      <c r="E47" s="81">
        <v>0</v>
      </c>
      <c r="F47" s="208"/>
      <c r="G47" s="208"/>
      <c r="H47" s="67"/>
      <c r="L47" s="67"/>
      <c r="M47" s="67"/>
    </row>
    <row r="48" spans="1:13" ht="15.95" customHeight="1" x14ac:dyDescent="0.25">
      <c r="A48" s="77" t="s">
        <v>2197</v>
      </c>
      <c r="B48" s="152" t="s">
        <v>2198</v>
      </c>
      <c r="C48" s="81">
        <v>0</v>
      </c>
      <c r="D48" s="81">
        <v>0</v>
      </c>
      <c r="E48" s="81">
        <v>0</v>
      </c>
      <c r="F48" s="208"/>
      <c r="G48" s="208"/>
      <c r="H48" s="67"/>
      <c r="L48" s="67"/>
      <c r="M48" s="67"/>
    </row>
    <row r="49" spans="1:13" ht="15.95" customHeight="1" x14ac:dyDescent="0.25">
      <c r="A49" s="77" t="s">
        <v>2199</v>
      </c>
      <c r="B49" s="152" t="s">
        <v>2200</v>
      </c>
      <c r="C49" s="81">
        <v>0</v>
      </c>
      <c r="D49" s="81">
        <v>0</v>
      </c>
      <c r="E49" s="81">
        <v>0</v>
      </c>
      <c r="F49" s="208"/>
      <c r="G49" s="208"/>
      <c r="H49" s="67"/>
      <c r="L49" s="67"/>
      <c r="M49" s="67"/>
    </row>
    <row r="50" spans="1:13" ht="15.95" customHeight="1" x14ac:dyDescent="0.25">
      <c r="A50" s="77" t="s">
        <v>2201</v>
      </c>
      <c r="B50" s="152" t="s">
        <v>2202</v>
      </c>
      <c r="C50" s="81">
        <v>0</v>
      </c>
      <c r="D50" s="81">
        <v>0</v>
      </c>
      <c r="E50" s="81">
        <v>0</v>
      </c>
      <c r="F50" s="208"/>
      <c r="G50" s="208"/>
      <c r="H50" s="67"/>
      <c r="L50" s="67"/>
      <c r="M50" s="67"/>
    </row>
    <row r="51" spans="1:13" ht="15.95" customHeight="1" x14ac:dyDescent="0.25">
      <c r="A51" s="77" t="s">
        <v>2203</v>
      </c>
      <c r="B51" s="152" t="s">
        <v>2204</v>
      </c>
      <c r="C51" s="81">
        <v>0</v>
      </c>
      <c r="D51" s="81">
        <v>0</v>
      </c>
      <c r="E51" s="81">
        <v>0</v>
      </c>
      <c r="F51" s="208"/>
      <c r="G51" s="208"/>
      <c r="H51" s="67"/>
      <c r="L51" s="67"/>
      <c r="M51" s="67"/>
    </row>
    <row r="52" spans="1:13" ht="15.95" customHeight="1" x14ac:dyDescent="0.25">
      <c r="A52" s="77" t="s">
        <v>2205</v>
      </c>
      <c r="B52" s="152" t="s">
        <v>2206</v>
      </c>
      <c r="C52" s="81">
        <v>0</v>
      </c>
      <c r="D52" s="81">
        <v>0</v>
      </c>
      <c r="E52" s="81">
        <v>0</v>
      </c>
      <c r="F52" s="208"/>
      <c r="G52" s="208"/>
      <c r="H52" s="67"/>
      <c r="L52" s="67"/>
      <c r="M52" s="67"/>
    </row>
    <row r="53" spans="1:13" ht="15.95" customHeight="1" x14ac:dyDescent="0.25">
      <c r="A53" s="77" t="s">
        <v>2207</v>
      </c>
      <c r="B53" s="152" t="s">
        <v>2208</v>
      </c>
      <c r="C53" s="81">
        <v>0</v>
      </c>
      <c r="D53" s="81">
        <v>0</v>
      </c>
      <c r="E53" s="81">
        <v>0</v>
      </c>
      <c r="F53" s="208"/>
      <c r="G53" s="208"/>
      <c r="H53" s="67"/>
      <c r="L53" s="67"/>
      <c r="M53" s="67"/>
    </row>
    <row r="54" spans="1:13" ht="15.95" customHeight="1" x14ac:dyDescent="0.25">
      <c r="A54" s="77" t="s">
        <v>2209</v>
      </c>
      <c r="B54" s="152" t="s">
        <v>2210</v>
      </c>
      <c r="C54" s="81">
        <v>0</v>
      </c>
      <c r="D54" s="81">
        <v>0</v>
      </c>
      <c r="E54" s="81">
        <v>0</v>
      </c>
      <c r="F54" s="208"/>
      <c r="G54" s="208"/>
      <c r="H54" s="67"/>
      <c r="L54" s="67"/>
      <c r="M54" s="67"/>
    </row>
    <row r="55" spans="1:13" ht="15.95" customHeight="1" x14ac:dyDescent="0.25">
      <c r="A55" s="77" t="s">
        <v>2211</v>
      </c>
      <c r="B55" s="152" t="s">
        <v>2212</v>
      </c>
      <c r="C55" s="81">
        <v>0</v>
      </c>
      <c r="D55" s="81">
        <v>0</v>
      </c>
      <c r="E55" s="81">
        <v>0</v>
      </c>
      <c r="F55" s="208"/>
      <c r="G55" s="208"/>
      <c r="H55" s="67"/>
      <c r="L55" s="67"/>
      <c r="M55" s="67"/>
    </row>
    <row r="56" spans="1:13" ht="15.95" customHeight="1" x14ac:dyDescent="0.25">
      <c r="A56" s="77" t="s">
        <v>2213</v>
      </c>
      <c r="B56" s="152" t="s">
        <v>2214</v>
      </c>
      <c r="C56" s="81">
        <v>0</v>
      </c>
      <c r="D56" s="81">
        <v>0</v>
      </c>
      <c r="E56" s="81">
        <v>0</v>
      </c>
      <c r="F56" s="208"/>
      <c r="G56" s="208"/>
      <c r="H56" s="67"/>
      <c r="L56" s="67"/>
      <c r="M56" s="67"/>
    </row>
    <row r="57" spans="1:13" ht="15.95" customHeight="1" x14ac:dyDescent="0.25">
      <c r="A57" s="77" t="s">
        <v>2215</v>
      </c>
      <c r="B57" s="152" t="s">
        <v>2216</v>
      </c>
      <c r="C57" s="81">
        <v>0</v>
      </c>
      <c r="D57" s="81">
        <v>0</v>
      </c>
      <c r="E57" s="81">
        <v>0</v>
      </c>
      <c r="F57" s="208"/>
      <c r="G57" s="208"/>
      <c r="H57" s="67"/>
      <c r="L57" s="67"/>
      <c r="M57" s="67"/>
    </row>
    <row r="58" spans="1:13" ht="15.95" customHeight="1" x14ac:dyDescent="0.25">
      <c r="A58" s="77" t="s">
        <v>2217</v>
      </c>
      <c r="B58" s="152" t="s">
        <v>2218</v>
      </c>
      <c r="C58" s="81">
        <v>0</v>
      </c>
      <c r="D58" s="81">
        <v>0</v>
      </c>
      <c r="E58" s="81">
        <v>0</v>
      </c>
      <c r="F58" s="208"/>
      <c r="G58" s="208"/>
      <c r="H58" s="67"/>
      <c r="L58" s="67"/>
      <c r="M58" s="67"/>
    </row>
    <row r="59" spans="1:13" ht="15.95" customHeight="1" x14ac:dyDescent="0.25">
      <c r="A59" s="77" t="s">
        <v>2219</v>
      </c>
      <c r="B59" s="152" t="s">
        <v>2220</v>
      </c>
      <c r="C59" s="81">
        <v>0</v>
      </c>
      <c r="D59" s="81">
        <v>0</v>
      </c>
      <c r="E59" s="81">
        <v>0</v>
      </c>
      <c r="F59" s="208"/>
      <c r="G59" s="208"/>
      <c r="H59" s="67"/>
      <c r="L59" s="67"/>
      <c r="M59" s="67"/>
    </row>
    <row r="60" spans="1:13" ht="15.95" customHeight="1" outlineLevel="1" x14ac:dyDescent="0.25">
      <c r="A60" s="77" t="s">
        <v>2221</v>
      </c>
      <c r="B60" s="152"/>
      <c r="C60" s="208"/>
      <c r="D60" s="208"/>
      <c r="E60" s="152"/>
      <c r="F60" s="152"/>
      <c r="G60" s="152"/>
      <c r="H60" s="67"/>
      <c r="L60" s="67"/>
      <c r="M60" s="67"/>
    </row>
    <row r="61" spans="1:13" ht="15.95" customHeight="1" outlineLevel="1" x14ac:dyDescent="0.25">
      <c r="A61" s="77" t="s">
        <v>2222</v>
      </c>
      <c r="B61" s="152"/>
      <c r="C61" s="208"/>
      <c r="D61" s="208"/>
      <c r="E61" s="152"/>
      <c r="F61" s="152"/>
      <c r="G61" s="152"/>
      <c r="H61" s="67"/>
      <c r="L61" s="67"/>
      <c r="M61" s="67"/>
    </row>
    <row r="62" spans="1:13" ht="15.95" customHeight="1" outlineLevel="1" x14ac:dyDescent="0.25">
      <c r="A62" s="77" t="s">
        <v>2223</v>
      </c>
      <c r="B62" s="152"/>
      <c r="C62" s="208"/>
      <c r="D62" s="208"/>
      <c r="E62" s="152"/>
      <c r="F62" s="152"/>
      <c r="G62" s="152"/>
      <c r="H62" s="67"/>
      <c r="L62" s="67"/>
      <c r="M62" s="67"/>
    </row>
    <row r="63" spans="1:13" ht="15.95" customHeight="1" outlineLevel="1" x14ac:dyDescent="0.25">
      <c r="A63" s="77" t="s">
        <v>2224</v>
      </c>
      <c r="B63" s="152"/>
      <c r="C63" s="208"/>
      <c r="D63" s="208"/>
      <c r="E63" s="152"/>
      <c r="F63" s="152"/>
      <c r="G63" s="152"/>
      <c r="H63" s="67"/>
      <c r="L63" s="67"/>
      <c r="M63" s="67"/>
    </row>
    <row r="64" spans="1:13" ht="15.95" customHeight="1" outlineLevel="1" x14ac:dyDescent="0.25">
      <c r="A64" s="77" t="s">
        <v>2225</v>
      </c>
      <c r="B64" s="152"/>
      <c r="C64" s="208"/>
      <c r="D64" s="208"/>
      <c r="E64" s="152"/>
      <c r="F64" s="152"/>
      <c r="G64" s="152"/>
      <c r="H64" s="67"/>
      <c r="L64" s="67"/>
      <c r="M64" s="67"/>
    </row>
    <row r="65" spans="1:14" ht="15.95" customHeight="1" outlineLevel="1" x14ac:dyDescent="0.25">
      <c r="A65" s="77" t="s">
        <v>2226</v>
      </c>
      <c r="B65" s="152"/>
      <c r="C65" s="208"/>
      <c r="D65" s="208"/>
      <c r="E65" s="152"/>
      <c r="F65" s="152"/>
      <c r="G65" s="152"/>
      <c r="H65" s="67"/>
      <c r="L65" s="67"/>
      <c r="M65" s="67"/>
    </row>
    <row r="66" spans="1:14" ht="15.95" customHeight="1" outlineLevel="1" x14ac:dyDescent="0.25">
      <c r="A66" s="77" t="s">
        <v>2227</v>
      </c>
      <c r="B66" s="152"/>
      <c r="C66" s="208"/>
      <c r="D66" s="208"/>
      <c r="E66" s="152"/>
      <c r="F66" s="152"/>
      <c r="G66" s="152"/>
      <c r="H66" s="67"/>
      <c r="L66" s="67"/>
      <c r="M66" s="67"/>
    </row>
    <row r="67" spans="1:14" ht="15.95" customHeight="1" outlineLevel="1" x14ac:dyDescent="0.25">
      <c r="A67" s="77" t="s">
        <v>2228</v>
      </c>
      <c r="B67" s="152"/>
      <c r="C67" s="208"/>
      <c r="D67" s="208"/>
      <c r="E67" s="152"/>
      <c r="F67" s="152"/>
      <c r="G67" s="152"/>
      <c r="H67" s="67"/>
      <c r="L67" s="67"/>
      <c r="M67" s="67"/>
    </row>
    <row r="68" spans="1:14" ht="15.95" customHeight="1" outlineLevel="1" x14ac:dyDescent="0.25">
      <c r="A68" s="77" t="s">
        <v>2229</v>
      </c>
      <c r="B68" s="152"/>
      <c r="C68" s="208"/>
      <c r="D68" s="208"/>
      <c r="E68" s="152"/>
      <c r="F68" s="152"/>
      <c r="G68" s="152"/>
      <c r="H68" s="67"/>
      <c r="L68" s="67"/>
      <c r="M68" s="67"/>
    </row>
    <row r="69" spans="1:14" ht="15.95" customHeight="1" outlineLevel="1" x14ac:dyDescent="0.25">
      <c r="A69" s="77" t="s">
        <v>2230</v>
      </c>
      <c r="B69" s="152"/>
      <c r="C69" s="208"/>
      <c r="D69" s="208"/>
      <c r="E69" s="152"/>
      <c r="F69" s="152"/>
      <c r="G69" s="152"/>
      <c r="H69" s="67"/>
      <c r="L69" s="67"/>
      <c r="M69" s="67"/>
    </row>
    <row r="70" spans="1:14" ht="15.95" customHeight="1" outlineLevel="1" x14ac:dyDescent="0.25">
      <c r="A70" s="77" t="s">
        <v>2231</v>
      </c>
      <c r="B70" s="152"/>
      <c r="C70" s="208"/>
      <c r="D70" s="208"/>
      <c r="E70" s="152"/>
      <c r="F70" s="152"/>
      <c r="G70" s="152"/>
      <c r="H70" s="67"/>
      <c r="L70" s="67"/>
      <c r="M70" s="67"/>
    </row>
    <row r="71" spans="1:14" ht="15.95" customHeight="1" outlineLevel="1" x14ac:dyDescent="0.25">
      <c r="A71" s="77" t="s">
        <v>2232</v>
      </c>
      <c r="B71" s="152"/>
      <c r="C71" s="208"/>
      <c r="D71" s="208"/>
      <c r="E71" s="152"/>
      <c r="F71" s="152"/>
      <c r="G71" s="152"/>
      <c r="H71" s="67"/>
      <c r="L71" s="67"/>
      <c r="M71" s="67"/>
    </row>
    <row r="72" spans="1:14" ht="15.95" customHeight="1" outlineLevel="1" x14ac:dyDescent="0.25">
      <c r="A72" s="77" t="s">
        <v>2233</v>
      </c>
      <c r="B72" s="152"/>
      <c r="C72" s="208"/>
      <c r="D72" s="208"/>
      <c r="E72" s="152"/>
      <c r="F72" s="152"/>
      <c r="G72" s="152"/>
      <c r="H72" s="67"/>
      <c r="L72" s="67"/>
      <c r="M72" s="67"/>
    </row>
    <row r="73" spans="1:14" ht="20.100000000000001" customHeight="1" x14ac:dyDescent="0.25">
      <c r="A73" s="75"/>
      <c r="B73" s="232" t="s">
        <v>2130</v>
      </c>
      <c r="C73" s="233"/>
      <c r="D73" s="233"/>
      <c r="E73" s="233"/>
      <c r="F73" s="233"/>
      <c r="G73" s="233"/>
      <c r="H73" s="67"/>
    </row>
    <row r="74" spans="1:14" ht="15" customHeight="1" x14ac:dyDescent="0.25">
      <c r="A74" s="83"/>
      <c r="B74" s="239" t="s">
        <v>1602</v>
      </c>
      <c r="C74" s="240" t="s">
        <v>2234</v>
      </c>
      <c r="D74" s="240" t="s">
        <v>2235</v>
      </c>
      <c r="E74" s="242" t="s">
        <v>2236</v>
      </c>
      <c r="F74" s="242" t="s">
        <v>2237</v>
      </c>
      <c r="G74" s="240" t="s">
        <v>2238</v>
      </c>
      <c r="H74" s="68"/>
      <c r="I74" s="68"/>
      <c r="J74" s="68"/>
      <c r="K74" s="68"/>
      <c r="L74" s="68"/>
      <c r="M74" s="68"/>
      <c r="N74" s="68"/>
    </row>
    <row r="75" spans="1:14" ht="15.95" customHeight="1" x14ac:dyDescent="0.25">
      <c r="A75" s="77" t="s">
        <v>2239</v>
      </c>
      <c r="B75" s="119" t="s">
        <v>2240</v>
      </c>
      <c r="C75" s="180">
        <v>0</v>
      </c>
      <c r="D75" s="180">
        <v>0</v>
      </c>
      <c r="E75" s="180">
        <v>9.0026390000000003</v>
      </c>
      <c r="F75" s="180">
        <v>0</v>
      </c>
      <c r="G75" s="180">
        <f>SUM(C75:F75)</f>
        <v>9.0026390000000003</v>
      </c>
      <c r="H75" s="67"/>
    </row>
    <row r="76" spans="1:14" ht="15.95" customHeight="1" x14ac:dyDescent="0.25">
      <c r="A76" s="77" t="s">
        <v>2241</v>
      </c>
      <c r="B76" s="119" t="s">
        <v>2242</v>
      </c>
      <c r="C76" s="180">
        <v>0</v>
      </c>
      <c r="D76" s="180">
        <v>0</v>
      </c>
      <c r="E76" s="180">
        <v>0</v>
      </c>
      <c r="F76" s="180">
        <v>0</v>
      </c>
      <c r="G76" s="180">
        <f>SUM(C76:F76)</f>
        <v>0</v>
      </c>
    </row>
    <row r="77" spans="1:14" ht="63.95" customHeight="1" outlineLevel="1" x14ac:dyDescent="0.25">
      <c r="A77" s="77" t="s">
        <v>2243</v>
      </c>
      <c r="B77" s="208"/>
      <c r="C77" s="208"/>
      <c r="D77" s="208"/>
      <c r="E77" s="208"/>
      <c r="F77" s="208"/>
      <c r="G77" s="119" t="s">
        <v>2244</v>
      </c>
      <c r="H77" s="67"/>
    </row>
    <row r="78" spans="1:14" ht="15.95" customHeight="1" outlineLevel="1" x14ac:dyDescent="0.25">
      <c r="A78" s="77" t="s">
        <v>2245</v>
      </c>
      <c r="B78" s="208"/>
      <c r="C78" s="208"/>
      <c r="D78" s="208"/>
      <c r="E78" s="208"/>
      <c r="F78" s="208"/>
      <c r="G78" s="208"/>
      <c r="H78" s="67"/>
    </row>
    <row r="79" spans="1:14" ht="15.95" customHeight="1" outlineLevel="1" x14ac:dyDescent="0.25">
      <c r="A79" s="77" t="s">
        <v>2246</v>
      </c>
      <c r="B79" s="208"/>
      <c r="C79" s="208"/>
      <c r="D79" s="208"/>
      <c r="E79" s="208"/>
      <c r="F79" s="208"/>
      <c r="G79" s="208"/>
      <c r="H79" s="67"/>
    </row>
    <row r="80" spans="1:14" ht="15.95" customHeight="1" outlineLevel="1" x14ac:dyDescent="0.25">
      <c r="A80" s="77" t="s">
        <v>2247</v>
      </c>
      <c r="B80" s="208"/>
      <c r="C80" s="208"/>
      <c r="D80" s="208"/>
      <c r="E80" s="208"/>
      <c r="F80" s="208"/>
      <c r="G80" s="208"/>
      <c r="H80" s="67"/>
    </row>
    <row r="81" spans="1:8" ht="15.95" customHeight="1" x14ac:dyDescent="0.25">
      <c r="A81" s="83"/>
      <c r="B81" s="239" t="s">
        <v>2248</v>
      </c>
      <c r="C81" s="240" t="s">
        <v>854</v>
      </c>
      <c r="D81" s="240" t="s">
        <v>855</v>
      </c>
      <c r="E81" s="242" t="s">
        <v>1614</v>
      </c>
      <c r="F81" s="242" t="s">
        <v>1801</v>
      </c>
      <c r="G81" s="242" t="s">
        <v>2249</v>
      </c>
      <c r="H81" s="67"/>
    </row>
    <row r="82" spans="1:8" ht="15.95" customHeight="1" x14ac:dyDescent="0.25">
      <c r="A82" s="77" t="s">
        <v>2250</v>
      </c>
      <c r="B82" s="119" t="s">
        <v>2251</v>
      </c>
      <c r="C82" s="130">
        <v>0</v>
      </c>
      <c r="D82" s="130">
        <v>0</v>
      </c>
      <c r="E82" s="130">
        <v>0</v>
      </c>
      <c r="F82" s="130">
        <v>0</v>
      </c>
      <c r="G82" s="130">
        <v>0</v>
      </c>
      <c r="H82" s="67"/>
    </row>
    <row r="83" spans="1:8" ht="15.95" customHeight="1" x14ac:dyDescent="0.25">
      <c r="A83" s="77" t="s">
        <v>2252</v>
      </c>
      <c r="B83" s="119" t="s">
        <v>2253</v>
      </c>
      <c r="C83" s="130">
        <v>0</v>
      </c>
      <c r="D83" s="130">
        <v>0</v>
      </c>
      <c r="E83" s="130">
        <v>0</v>
      </c>
      <c r="F83" s="130">
        <v>0</v>
      </c>
      <c r="G83" s="130">
        <v>0</v>
      </c>
      <c r="H83" s="67"/>
    </row>
    <row r="84" spans="1:8" ht="15.95" customHeight="1" x14ac:dyDescent="0.25">
      <c r="A84" s="77" t="s">
        <v>2254</v>
      </c>
      <c r="B84" s="119" t="s">
        <v>2255</v>
      </c>
      <c r="C84" s="130">
        <v>0</v>
      </c>
      <c r="D84" s="130">
        <v>0</v>
      </c>
      <c r="E84" s="130">
        <v>0</v>
      </c>
      <c r="F84" s="130">
        <v>0</v>
      </c>
      <c r="G84" s="130">
        <v>0</v>
      </c>
      <c r="H84" s="67"/>
    </row>
    <row r="85" spans="1:8" ht="15.95" customHeight="1" x14ac:dyDescent="0.25">
      <c r="A85" s="77" t="s">
        <v>2256</v>
      </c>
      <c r="B85" s="119" t="s">
        <v>2257</v>
      </c>
      <c r="C85" s="130">
        <v>0</v>
      </c>
      <c r="D85" s="130">
        <v>0</v>
      </c>
      <c r="E85" s="130">
        <v>0</v>
      </c>
      <c r="F85" s="130">
        <v>0</v>
      </c>
      <c r="G85" s="130">
        <v>0</v>
      </c>
      <c r="H85" s="67"/>
    </row>
    <row r="86" spans="1:8" ht="15.95" customHeight="1" x14ac:dyDescent="0.25">
      <c r="A86" s="77" t="s">
        <v>2258</v>
      </c>
      <c r="B86" s="119" t="s">
        <v>2259</v>
      </c>
      <c r="C86" s="130">
        <v>0</v>
      </c>
      <c r="D86" s="130">
        <v>0</v>
      </c>
      <c r="E86" s="130">
        <v>0</v>
      </c>
      <c r="F86" s="130">
        <v>0</v>
      </c>
      <c r="G86" s="130">
        <v>0</v>
      </c>
      <c r="H86" s="67"/>
    </row>
    <row r="87" spans="1:8" ht="15.95" customHeight="1" outlineLevel="1" x14ac:dyDescent="0.25">
      <c r="A87" s="77" t="s">
        <v>2260</v>
      </c>
      <c r="B87" s="208"/>
      <c r="C87" s="208"/>
      <c r="D87" s="208"/>
      <c r="E87" s="208"/>
      <c r="F87" s="208"/>
      <c r="G87" s="208"/>
      <c r="H87" s="67"/>
    </row>
    <row r="88" spans="1:8" ht="15.95" customHeight="1" outlineLevel="1" x14ac:dyDescent="0.25">
      <c r="A88" s="77" t="s">
        <v>2261</v>
      </c>
      <c r="B88" s="208"/>
      <c r="C88" s="208"/>
      <c r="D88" s="208"/>
      <c r="E88" s="208"/>
      <c r="F88" s="208"/>
      <c r="G88" s="208"/>
      <c r="H88" s="67"/>
    </row>
    <row r="89" spans="1:8" ht="15.95" customHeight="1" outlineLevel="1" x14ac:dyDescent="0.25">
      <c r="A89" s="77" t="s">
        <v>2262</v>
      </c>
      <c r="B89" s="208"/>
      <c r="C89" s="208"/>
      <c r="D89" s="208"/>
      <c r="E89" s="208"/>
      <c r="F89" s="208"/>
      <c r="G89" s="208"/>
      <c r="H89" s="67"/>
    </row>
    <row r="90" spans="1:8" ht="15.95" customHeight="1" outlineLevel="1" x14ac:dyDescent="0.25">
      <c r="A90" s="77" t="s">
        <v>2263</v>
      </c>
      <c r="B90" s="208"/>
      <c r="C90" s="208"/>
      <c r="D90" s="208"/>
      <c r="E90" s="208"/>
      <c r="F90" s="208"/>
      <c r="G90" s="208"/>
      <c r="H90" s="67"/>
    </row>
    <row r="91" spans="1:8" x14ac:dyDescent="0.25">
      <c r="H91" s="67"/>
    </row>
    <row r="92" spans="1:8" x14ac:dyDescent="0.25">
      <c r="H92" s="67"/>
    </row>
    <row r="93" spans="1:8" x14ac:dyDescent="0.25">
      <c r="H93" s="67"/>
    </row>
    <row r="94" spans="1:8" x14ac:dyDescent="0.25">
      <c r="H94" s="67"/>
    </row>
    <row r="95" spans="1:8" x14ac:dyDescent="0.25">
      <c r="H95" s="67"/>
    </row>
    <row r="96" spans="1:8" x14ac:dyDescent="0.25">
      <c r="H96" s="67"/>
    </row>
    <row r="97" spans="8:8" x14ac:dyDescent="0.25">
      <c r="H97" s="67"/>
    </row>
    <row r="98" spans="8:8" x14ac:dyDescent="0.25">
      <c r="H98" s="67"/>
    </row>
    <row r="99" spans="8:8" x14ac:dyDescent="0.25">
      <c r="H99" s="67"/>
    </row>
    <row r="100" spans="8:8" x14ac:dyDescent="0.25">
      <c r="H100" s="67"/>
    </row>
    <row r="101" spans="8:8" x14ac:dyDescent="0.25">
      <c r="H101" s="67"/>
    </row>
    <row r="102" spans="8:8" x14ac:dyDescent="0.25">
      <c r="H102" s="67"/>
    </row>
    <row r="103" spans="8:8" x14ac:dyDescent="0.25">
      <c r="H103" s="67"/>
    </row>
    <row r="104" spans="8:8" x14ac:dyDescent="0.25">
      <c r="H104" s="67"/>
    </row>
    <row r="105" spans="8:8" x14ac:dyDescent="0.25">
      <c r="H105" s="67"/>
    </row>
    <row r="106" spans="8:8" x14ac:dyDescent="0.25">
      <c r="H106" s="67"/>
    </row>
    <row r="107" spans="8:8" x14ac:dyDescent="0.25">
      <c r="H107" s="67"/>
    </row>
    <row r="108" spans="8:8" x14ac:dyDescent="0.25">
      <c r="H108" s="67"/>
    </row>
    <row r="109" spans="8:8" x14ac:dyDescent="0.25">
      <c r="H109" s="67"/>
    </row>
    <row r="110" spans="8:8" x14ac:dyDescent="0.25">
      <c r="H110" s="67"/>
    </row>
    <row r="111" spans="8:8" x14ac:dyDescent="0.25">
      <c r="H111" s="67"/>
    </row>
    <row r="112" spans="8:8" x14ac:dyDescent="0.25">
      <c r="H112" s="67"/>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zoomScale="75" zoomScaleNormal="75" workbookViewId="0"/>
  </sheetViews>
  <sheetFormatPr baseColWidth="10" defaultColWidth="8.85546875" defaultRowHeight="15" x14ac:dyDescent="0.25"/>
  <cols>
    <col min="1" max="1" width="14.85546875" style="210" customWidth="1"/>
    <col min="2" max="2" width="64.85546875" style="210" customWidth="1"/>
    <col min="3" max="4" width="41" style="210" customWidth="1"/>
    <col min="5" max="5" width="6.85546875" style="210" customWidth="1"/>
    <col min="6" max="7" width="41" style="210" customWidth="1"/>
    <col min="8" max="10" width="8.85546875" style="210" customWidth="1"/>
    <col min="11" max="16384" width="8.85546875" style="210"/>
  </cols>
  <sheetData>
    <row r="1" spans="1:7" ht="30.95" customHeight="1" x14ac:dyDescent="0.25">
      <c r="A1" s="1" t="s">
        <v>2264</v>
      </c>
      <c r="B1" s="221"/>
      <c r="C1" s="135"/>
      <c r="D1" s="135"/>
      <c r="E1" s="135"/>
      <c r="F1" s="222" t="s">
        <v>279</v>
      </c>
      <c r="G1" s="185"/>
    </row>
    <row r="2" spans="1:7" ht="15.95" customHeight="1" thickBot="1" x14ac:dyDescent="0.3">
      <c r="A2" s="67"/>
      <c r="B2" s="223"/>
      <c r="C2" s="223"/>
      <c r="D2" s="135"/>
      <c r="E2" s="135"/>
      <c r="F2" s="135"/>
      <c r="G2" s="135"/>
    </row>
    <row r="3" spans="1:7" ht="21" customHeight="1" thickBot="1" x14ac:dyDescent="0.3">
      <c r="A3" s="69"/>
      <c r="B3" s="224" t="s">
        <v>280</v>
      </c>
      <c r="C3" s="121" t="s">
        <v>1599</v>
      </c>
      <c r="D3" s="225"/>
      <c r="E3" s="225"/>
      <c r="F3" s="135"/>
      <c r="G3" s="135"/>
    </row>
    <row r="4" spans="1:7" x14ac:dyDescent="0.25">
      <c r="A4" s="215"/>
      <c r="B4" s="81"/>
      <c r="C4" s="81"/>
      <c r="D4" s="81"/>
      <c r="E4" s="81"/>
      <c r="F4" s="135"/>
      <c r="G4" s="135"/>
    </row>
    <row r="5" spans="1:7" ht="18.95" customHeight="1" x14ac:dyDescent="0.25">
      <c r="A5" s="71"/>
      <c r="B5" s="407" t="s">
        <v>2265</v>
      </c>
      <c r="C5" s="406"/>
      <c r="D5" s="81"/>
      <c r="E5" s="198"/>
      <c r="F5" s="135"/>
      <c r="G5" s="135"/>
    </row>
    <row r="6" spans="1:7" x14ac:dyDescent="0.25">
      <c r="A6" s="159"/>
      <c r="B6" s="404" t="s">
        <v>2266</v>
      </c>
      <c r="C6" s="382"/>
      <c r="D6" s="277"/>
      <c r="E6" s="81"/>
      <c r="F6" s="135"/>
      <c r="G6" s="135"/>
    </row>
    <row r="7" spans="1:7" x14ac:dyDescent="0.25">
      <c r="A7" s="215"/>
      <c r="B7" s="405" t="s">
        <v>2267</v>
      </c>
      <c r="C7" s="406"/>
      <c r="D7" s="277"/>
      <c r="E7" s="81"/>
      <c r="F7" s="135"/>
      <c r="G7" s="135"/>
    </row>
    <row r="8" spans="1:7" x14ac:dyDescent="0.25">
      <c r="A8" s="215"/>
      <c r="B8" s="410" t="s">
        <v>2268</v>
      </c>
      <c r="C8" s="406"/>
      <c r="D8" s="277"/>
      <c r="E8" s="81"/>
      <c r="F8" s="135"/>
      <c r="G8" s="135"/>
    </row>
    <row r="9" spans="1:7" ht="15.95" customHeight="1" thickBot="1" x14ac:dyDescent="0.3">
      <c r="A9" s="215"/>
      <c r="B9" s="408" t="s">
        <v>2269</v>
      </c>
      <c r="C9" s="409"/>
      <c r="D9" s="81"/>
      <c r="E9" s="81"/>
      <c r="F9" s="81"/>
      <c r="G9" s="81"/>
    </row>
    <row r="10" spans="1:7" x14ac:dyDescent="0.25">
      <c r="A10" s="215"/>
      <c r="B10" s="278"/>
      <c r="C10" s="279"/>
      <c r="D10" s="81"/>
      <c r="E10" s="81"/>
      <c r="F10" s="81"/>
      <c r="G10" s="81"/>
    </row>
    <row r="11" spans="1:7" x14ac:dyDescent="0.25">
      <c r="A11" s="215"/>
      <c r="B11" s="231"/>
      <c r="C11" s="81"/>
      <c r="D11" s="81"/>
      <c r="E11" s="81"/>
      <c r="F11" s="81"/>
      <c r="G11" s="81"/>
    </row>
    <row r="12" spans="1:7" x14ac:dyDescent="0.25">
      <c r="A12" s="215"/>
      <c r="B12" s="231"/>
      <c r="C12" s="81"/>
      <c r="D12" s="81"/>
      <c r="E12" s="81"/>
      <c r="F12" s="81"/>
      <c r="G12" s="81"/>
    </row>
    <row r="13" spans="1:7" ht="18.75" customHeight="1" x14ac:dyDescent="0.25">
      <c r="A13" s="216"/>
      <c r="B13" s="403" t="s">
        <v>2266</v>
      </c>
      <c r="C13" s="382"/>
      <c r="D13" s="232"/>
      <c r="E13" s="232"/>
      <c r="F13" s="232"/>
      <c r="G13" s="232"/>
    </row>
    <row r="14" spans="1:7" ht="15.95" customHeight="1" x14ac:dyDescent="0.25">
      <c r="A14" s="83"/>
      <c r="B14" s="240" t="s">
        <v>2270</v>
      </c>
      <c r="C14" s="240" t="s">
        <v>331</v>
      </c>
      <c r="D14" s="240" t="s">
        <v>2271</v>
      </c>
      <c r="E14" s="240"/>
      <c r="F14" s="240" t="s">
        <v>2272</v>
      </c>
      <c r="G14" s="240" t="s">
        <v>2273</v>
      </c>
    </row>
    <row r="15" spans="1:7" ht="15.95" customHeight="1" x14ac:dyDescent="0.25">
      <c r="A15" s="77" t="s">
        <v>2274</v>
      </c>
      <c r="B15" s="265" t="s">
        <v>2275</v>
      </c>
      <c r="C15" s="160">
        <v>5481.6688609080002</v>
      </c>
      <c r="D15" s="161">
        <v>323</v>
      </c>
      <c r="E15" s="208"/>
      <c r="F15" s="246">
        <f>IF(OR('B1. HTT Mortgage Assets'!$C$15=0,NOT(ISNUMBER('B1. HTT Mortgage Assets'!$C$15)),NOT(ISNUMBER(C15))),"",C15/'B1. HTT Mortgage Assets'!$C$15)</f>
        <v>0.39709789905524112</v>
      </c>
      <c r="G15" s="246">
        <f>IF(OR('B1. HTT Mortgage Assets'!$F$28=0,NOT(ISNUMBER('B1. HTT Mortgage Assets'!$F$28)),NOT(ISNUMBER(D15))),"",D15/'B1. HTT Mortgage Assets'!$F$28)</f>
        <v>1.7331115522884584E-2</v>
      </c>
    </row>
    <row r="16" spans="1:7" ht="15.95" customHeight="1" x14ac:dyDescent="0.25">
      <c r="A16" s="77" t="s">
        <v>2276</v>
      </c>
      <c r="B16" s="176" t="s">
        <v>2277</v>
      </c>
      <c r="C16" s="160">
        <v>0</v>
      </c>
      <c r="D16" s="161">
        <v>0</v>
      </c>
      <c r="E16" s="208"/>
      <c r="F16" s="246">
        <f>IF(OR('B1. HTT Mortgage Assets'!$C$15=0,NOT(ISNUMBER('B1. HTT Mortgage Assets'!$C$15)),NOT(ISNUMBER(C16))),"",C16/'B1. HTT Mortgage Assets'!$C$15)</f>
        <v>0</v>
      </c>
      <c r="G16" s="246">
        <f>IF(OR('B1. HTT Mortgage Assets'!$F$28=0,NOT(ISNUMBER('B1. HTT Mortgage Assets'!$F$28)),NOT(ISNUMBER(D16))),"",D16/'B1. HTT Mortgage Assets'!$F$28)</f>
        <v>0</v>
      </c>
    </row>
    <row r="17" spans="1:7" ht="15.95" customHeight="1" x14ac:dyDescent="0.25">
      <c r="A17" s="77" t="s">
        <v>2278</v>
      </c>
      <c r="B17" s="176" t="s">
        <v>2279</v>
      </c>
      <c r="C17" s="160">
        <v>0</v>
      </c>
      <c r="D17" s="161">
        <v>0</v>
      </c>
      <c r="E17" s="208"/>
      <c r="F17" s="246">
        <f>IF(OR('B1. HTT Mortgage Assets'!$C$15=0,NOT(ISNUMBER('B1. HTT Mortgage Assets'!$C$15)),NOT(ISNUMBER(C17))),"",C17/'B1. HTT Mortgage Assets'!$C$15)</f>
        <v>0</v>
      </c>
      <c r="G17" s="246">
        <f>IF(OR('B1. HTT Mortgage Assets'!$F$28=0,NOT(ISNUMBER('B1. HTT Mortgage Assets'!$F$28)),NOT(ISNUMBER(D17))),"",D17/'B1. HTT Mortgage Assets'!$F$28)</f>
        <v>0</v>
      </c>
    </row>
    <row r="18" spans="1:7" ht="15.95" customHeight="1" x14ac:dyDescent="0.25">
      <c r="A18" s="77" t="s">
        <v>2280</v>
      </c>
      <c r="B18" s="176" t="s">
        <v>2281</v>
      </c>
      <c r="C18" s="248">
        <f>SUM(C15:C17)</f>
        <v>5481.6688609080002</v>
      </c>
      <c r="D18" s="272">
        <f>SUM(D15:D17)</f>
        <v>323</v>
      </c>
      <c r="E18" s="208"/>
      <c r="F18" s="246">
        <f>SUM(F15:F17)</f>
        <v>0.39709789905524112</v>
      </c>
      <c r="G18" s="246">
        <f>SUM(G15:G17)</f>
        <v>1.7331115522884584E-2</v>
      </c>
    </row>
    <row r="19" spans="1:7" ht="15.95" customHeight="1" x14ac:dyDescent="0.25">
      <c r="A19" s="87" t="s">
        <v>2282</v>
      </c>
      <c r="B19" s="119" t="s">
        <v>2283</v>
      </c>
      <c r="C19" s="152">
        <v>0</v>
      </c>
      <c r="D19" s="152"/>
      <c r="E19" s="208"/>
      <c r="F19" s="152"/>
      <c r="G19" s="152"/>
    </row>
    <row r="20" spans="1:7" ht="15.95" customHeight="1" x14ac:dyDescent="0.25">
      <c r="A20" s="87" t="s">
        <v>2284</v>
      </c>
      <c r="B20" s="162" t="s">
        <v>375</v>
      </c>
      <c r="C20" s="152"/>
      <c r="D20" s="152"/>
      <c r="E20" s="208"/>
      <c r="F20" s="152"/>
      <c r="G20" s="152"/>
    </row>
    <row r="21" spans="1:7" ht="15.95" customHeight="1" x14ac:dyDescent="0.25">
      <c r="A21" s="87" t="s">
        <v>2285</v>
      </c>
      <c r="B21" s="162" t="s">
        <v>375</v>
      </c>
      <c r="C21" s="152"/>
      <c r="D21" s="152"/>
      <c r="E21" s="208"/>
      <c r="F21" s="152"/>
      <c r="G21" s="152"/>
    </row>
    <row r="22" spans="1:7" ht="15.95" customHeight="1" x14ac:dyDescent="0.25">
      <c r="A22" s="87" t="s">
        <v>2286</v>
      </c>
      <c r="B22" s="162" t="s">
        <v>375</v>
      </c>
      <c r="C22" s="152"/>
      <c r="D22" s="152"/>
      <c r="E22" s="208"/>
      <c r="F22" s="152"/>
      <c r="G22" s="152"/>
    </row>
    <row r="23" spans="1:7" ht="15.95" customHeight="1" x14ac:dyDescent="0.25">
      <c r="A23" s="87" t="s">
        <v>2287</v>
      </c>
      <c r="B23" s="162" t="s">
        <v>375</v>
      </c>
      <c r="C23" s="152"/>
      <c r="D23" s="152"/>
      <c r="E23" s="208"/>
      <c r="F23" s="152"/>
      <c r="G23" s="152"/>
    </row>
    <row r="24" spans="1:7" ht="18.95" customHeight="1" x14ac:dyDescent="0.25">
      <c r="A24" s="216"/>
      <c r="B24" s="403" t="s">
        <v>2267</v>
      </c>
      <c r="C24" s="382"/>
      <c r="D24" s="232"/>
      <c r="E24" s="232"/>
      <c r="F24" s="232"/>
      <c r="G24" s="232"/>
    </row>
    <row r="25" spans="1:7" ht="15.95" customHeight="1" x14ac:dyDescent="0.25">
      <c r="A25" s="83"/>
      <c r="B25" s="240" t="s">
        <v>2288</v>
      </c>
      <c r="C25" s="240" t="s">
        <v>331</v>
      </c>
      <c r="D25" s="240"/>
      <c r="E25" s="240"/>
      <c r="F25" s="240" t="s">
        <v>2289</v>
      </c>
      <c r="G25" s="240"/>
    </row>
    <row r="26" spans="1:7" ht="15.95" customHeight="1" x14ac:dyDescent="0.25">
      <c r="A26" s="77" t="s">
        <v>2290</v>
      </c>
      <c r="B26" s="119" t="s">
        <v>820</v>
      </c>
      <c r="C26" s="134">
        <v>828.83905862400002</v>
      </c>
      <c r="D26" s="134"/>
      <c r="E26" s="81"/>
      <c r="F26" s="246">
        <f>IF(OR($C$29=0,NOT(ISNUMBER($C$29)),NOT(ISNUMBER(C26))),"",C26/$C$29)</f>
        <v>0.15120195685930371</v>
      </c>
      <c r="G26" s="149"/>
    </row>
    <row r="27" spans="1:7" ht="15.95" customHeight="1" x14ac:dyDescent="0.25">
      <c r="A27" s="77" t="s">
        <v>2291</v>
      </c>
      <c r="B27" s="119" t="s">
        <v>822</v>
      </c>
      <c r="C27" s="134">
        <v>4652.8298022840008</v>
      </c>
      <c r="D27" s="134"/>
      <c r="E27" s="81"/>
      <c r="F27" s="246">
        <f>IF(OR($C$29=0,NOT(ISNUMBER($C$29)),NOT(ISNUMBER(C27))),"",C27/$C$29)</f>
        <v>0.84879804314069629</v>
      </c>
      <c r="G27" s="149"/>
    </row>
    <row r="28" spans="1:7" ht="15.95" customHeight="1" x14ac:dyDescent="0.25">
      <c r="A28" s="77" t="s">
        <v>2292</v>
      </c>
      <c r="B28" s="119" t="s">
        <v>371</v>
      </c>
      <c r="C28" s="134">
        <v>0</v>
      </c>
      <c r="D28" s="134"/>
      <c r="E28" s="81"/>
      <c r="F28" s="246">
        <f>IF(OR($C$29=0,NOT(ISNUMBER($C$29)),NOT(ISNUMBER(C28))),"",C28/$C$29)</f>
        <v>0</v>
      </c>
      <c r="G28" s="149"/>
    </row>
    <row r="29" spans="1:7" ht="15.95" customHeight="1" x14ac:dyDescent="0.25">
      <c r="A29" s="77" t="s">
        <v>2293</v>
      </c>
      <c r="B29" s="266" t="s">
        <v>373</v>
      </c>
      <c r="C29" s="257">
        <f>SUM(C26:C28)</f>
        <v>5481.6688609080011</v>
      </c>
      <c r="D29" s="81"/>
      <c r="E29" s="81"/>
      <c r="F29" s="245">
        <f>SUM(F26:F28)</f>
        <v>1</v>
      </c>
      <c r="G29" s="149"/>
    </row>
    <row r="30" spans="1:7" ht="15.95" customHeight="1" x14ac:dyDescent="0.25">
      <c r="A30" s="77" t="s">
        <v>2294</v>
      </c>
      <c r="B30" s="163" t="s">
        <v>828</v>
      </c>
      <c r="C30" s="134"/>
      <c r="D30" s="81"/>
      <c r="E30" s="81"/>
      <c r="F30" s="246" t="str">
        <f t="shared" ref="F30:F39" si="0">IF(OR($C$29=0,NOT(ISNUMBER($C$29)),NOT(ISNUMBER(C30))),"",C30/$C$29)</f>
        <v/>
      </c>
      <c r="G30" s="149"/>
    </row>
    <row r="31" spans="1:7" ht="15.95" customHeight="1" x14ac:dyDescent="0.25">
      <c r="A31" s="77" t="s">
        <v>2295</v>
      </c>
      <c r="B31" s="163" t="s">
        <v>2296</v>
      </c>
      <c r="C31" s="134"/>
      <c r="D31" s="81"/>
      <c r="E31" s="81"/>
      <c r="F31" s="246" t="str">
        <f t="shared" si="0"/>
        <v/>
      </c>
      <c r="G31" s="198"/>
    </row>
    <row r="32" spans="1:7" ht="15.95" customHeight="1" x14ac:dyDescent="0.25">
      <c r="A32" s="77" t="s">
        <v>2297</v>
      </c>
      <c r="B32" s="163" t="s">
        <v>2298</v>
      </c>
      <c r="C32" s="134"/>
      <c r="D32" s="81"/>
      <c r="E32" s="81"/>
      <c r="F32" s="246" t="str">
        <f t="shared" si="0"/>
        <v/>
      </c>
      <c r="G32" s="198"/>
    </row>
    <row r="33" spans="1:7" ht="15.95" customHeight="1" x14ac:dyDescent="0.25">
      <c r="A33" s="77" t="s">
        <v>2299</v>
      </c>
      <c r="B33" s="163" t="s">
        <v>2300</v>
      </c>
      <c r="C33" s="134"/>
      <c r="D33" s="81"/>
      <c r="E33" s="81"/>
      <c r="F33" s="246" t="str">
        <f t="shared" si="0"/>
        <v/>
      </c>
      <c r="G33" s="198"/>
    </row>
    <row r="34" spans="1:7" ht="15.95" customHeight="1" x14ac:dyDescent="0.25">
      <c r="A34" s="77" t="s">
        <v>2301</v>
      </c>
      <c r="B34" s="163" t="s">
        <v>2302</v>
      </c>
      <c r="C34" s="134"/>
      <c r="D34" s="81"/>
      <c r="E34" s="81"/>
      <c r="F34" s="246" t="str">
        <f t="shared" si="0"/>
        <v/>
      </c>
      <c r="G34" s="198"/>
    </row>
    <row r="35" spans="1:7" ht="15.95" customHeight="1" x14ac:dyDescent="0.25">
      <c r="A35" s="77" t="s">
        <v>2303</v>
      </c>
      <c r="B35" s="163" t="s">
        <v>2304</v>
      </c>
      <c r="C35" s="134"/>
      <c r="D35" s="81"/>
      <c r="E35" s="81"/>
      <c r="F35" s="246" t="str">
        <f t="shared" si="0"/>
        <v/>
      </c>
      <c r="G35" s="198"/>
    </row>
    <row r="36" spans="1:7" ht="15.95" customHeight="1" x14ac:dyDescent="0.25">
      <c r="A36" s="77" t="s">
        <v>2305</v>
      </c>
      <c r="B36" s="163" t="s">
        <v>2306</v>
      </c>
      <c r="C36" s="134"/>
      <c r="D36" s="81"/>
      <c r="E36" s="81"/>
      <c r="F36" s="246" t="str">
        <f t="shared" si="0"/>
        <v/>
      </c>
      <c r="G36" s="198"/>
    </row>
    <row r="37" spans="1:7" ht="15.95" customHeight="1" x14ac:dyDescent="0.25">
      <c r="A37" s="77" t="s">
        <v>2307</v>
      </c>
      <c r="B37" s="163" t="s">
        <v>2308</v>
      </c>
      <c r="C37" s="134"/>
      <c r="D37" s="81"/>
      <c r="E37" s="81"/>
      <c r="F37" s="246" t="str">
        <f t="shared" si="0"/>
        <v/>
      </c>
      <c r="G37" s="198"/>
    </row>
    <row r="38" spans="1:7" ht="15.95" customHeight="1" x14ac:dyDescent="0.25">
      <c r="A38" s="77" t="s">
        <v>2309</v>
      </c>
      <c r="B38" s="163" t="s">
        <v>2310</v>
      </c>
      <c r="C38" s="134"/>
      <c r="D38" s="81"/>
      <c r="E38" s="208"/>
      <c r="F38" s="246" t="str">
        <f t="shared" si="0"/>
        <v/>
      </c>
      <c r="G38" s="198"/>
    </row>
    <row r="39" spans="1:7" ht="15.95" customHeight="1" x14ac:dyDescent="0.25">
      <c r="A39" s="77" t="s">
        <v>2311</v>
      </c>
      <c r="B39" s="163" t="s">
        <v>2312</v>
      </c>
      <c r="C39" s="134"/>
      <c r="D39" s="81"/>
      <c r="E39" s="208"/>
      <c r="F39" s="246" t="str">
        <f t="shared" si="0"/>
        <v/>
      </c>
      <c r="G39" s="152"/>
    </row>
    <row r="40" spans="1:7" ht="15.95" customHeight="1" x14ac:dyDescent="0.25">
      <c r="A40" s="77" t="s">
        <v>2313</v>
      </c>
      <c r="B40" s="162" t="s">
        <v>375</v>
      </c>
      <c r="C40" s="164"/>
      <c r="D40" s="194"/>
      <c r="E40" s="208"/>
      <c r="F40" s="152"/>
      <c r="G40" s="152"/>
    </row>
    <row r="41" spans="1:7" ht="15.95" customHeight="1" x14ac:dyDescent="0.25">
      <c r="A41" s="77" t="s">
        <v>2314</v>
      </c>
      <c r="B41" s="162" t="s">
        <v>375</v>
      </c>
      <c r="C41" s="164"/>
      <c r="D41" s="194"/>
      <c r="E41" s="194"/>
      <c r="F41" s="152"/>
      <c r="G41" s="152"/>
    </row>
    <row r="42" spans="1:7" ht="15.95" customHeight="1" x14ac:dyDescent="0.25">
      <c r="A42" s="77" t="s">
        <v>2315</v>
      </c>
      <c r="B42" s="162" t="s">
        <v>375</v>
      </c>
      <c r="C42" s="164"/>
      <c r="D42" s="194"/>
      <c r="E42" s="194"/>
      <c r="F42" s="152"/>
      <c r="G42" s="152"/>
    </row>
    <row r="43" spans="1:7" ht="15.95" customHeight="1" x14ac:dyDescent="0.25">
      <c r="A43" s="77" t="s">
        <v>2316</v>
      </c>
      <c r="B43" s="162" t="s">
        <v>375</v>
      </c>
      <c r="C43" s="164"/>
      <c r="D43" s="194"/>
      <c r="E43" s="194"/>
      <c r="F43" s="152"/>
      <c r="G43" s="152"/>
    </row>
    <row r="44" spans="1:7" ht="15.95" customHeight="1" x14ac:dyDescent="0.25">
      <c r="A44" s="77" t="s">
        <v>2317</v>
      </c>
      <c r="B44" s="162" t="s">
        <v>375</v>
      </c>
      <c r="C44" s="164"/>
      <c r="D44" s="194"/>
      <c r="E44" s="194"/>
      <c r="F44" s="152"/>
      <c r="G44" s="152"/>
    </row>
    <row r="45" spans="1:7" ht="15.95" customHeight="1" x14ac:dyDescent="0.25">
      <c r="A45" s="77" t="s">
        <v>2318</v>
      </c>
      <c r="B45" s="162" t="s">
        <v>375</v>
      </c>
      <c r="C45" s="164"/>
      <c r="D45" s="194"/>
      <c r="E45" s="194"/>
      <c r="F45" s="152"/>
      <c r="G45" s="152"/>
    </row>
    <row r="46" spans="1:7" ht="15.95" customHeight="1" x14ac:dyDescent="0.25">
      <c r="A46" s="77" t="s">
        <v>2319</v>
      </c>
      <c r="B46" s="162" t="s">
        <v>375</v>
      </c>
      <c r="C46" s="164"/>
      <c r="D46" s="194"/>
      <c r="E46" s="194"/>
      <c r="F46" s="152"/>
      <c r="G46" s="208"/>
    </row>
    <row r="47" spans="1:7" ht="15.95" customHeight="1" x14ac:dyDescent="0.25">
      <c r="A47" s="77" t="s">
        <v>2320</v>
      </c>
      <c r="B47" s="162" t="s">
        <v>375</v>
      </c>
      <c r="C47" s="164"/>
      <c r="D47" s="194"/>
      <c r="E47" s="194"/>
      <c r="F47" s="152"/>
      <c r="G47" s="208"/>
    </row>
    <row r="48" spans="1:7" ht="15.95" customHeight="1" x14ac:dyDescent="0.25">
      <c r="A48" s="83"/>
      <c r="B48" s="240" t="s">
        <v>839</v>
      </c>
      <c r="C48" s="240" t="s">
        <v>840</v>
      </c>
      <c r="D48" s="240" t="s">
        <v>841</v>
      </c>
      <c r="E48" s="240"/>
      <c r="F48" s="240" t="s">
        <v>2321</v>
      </c>
      <c r="G48" s="240"/>
    </row>
    <row r="49" spans="1:7" ht="15.95" customHeight="1" x14ac:dyDescent="0.25">
      <c r="A49" s="77" t="s">
        <v>2322</v>
      </c>
      <c r="B49" s="119" t="s">
        <v>2323</v>
      </c>
      <c r="C49" s="165">
        <v>69</v>
      </c>
      <c r="D49" s="165">
        <v>254</v>
      </c>
      <c r="E49" s="81"/>
      <c r="F49" s="166">
        <f>IF(AND(NOT(ISNUMBER(C49)),NOT(ISNUMBER(D49))),"",SUM(C49:D49))</f>
        <v>323</v>
      </c>
      <c r="G49" s="152"/>
    </row>
    <row r="50" spans="1:7" ht="15.95" customHeight="1" x14ac:dyDescent="0.25">
      <c r="A50" s="77" t="s">
        <v>2324</v>
      </c>
      <c r="B50" s="167" t="s">
        <v>846</v>
      </c>
      <c r="C50" s="81"/>
      <c r="D50" s="81"/>
      <c r="E50" s="81"/>
      <c r="F50" s="81"/>
      <c r="G50" s="152"/>
    </row>
    <row r="51" spans="1:7" ht="15.95" customHeight="1" x14ac:dyDescent="0.25">
      <c r="A51" s="77" t="s">
        <v>2325</v>
      </c>
      <c r="B51" s="167" t="s">
        <v>848</v>
      </c>
      <c r="C51" s="81"/>
      <c r="D51" s="81"/>
      <c r="E51" s="81"/>
      <c r="F51" s="81"/>
      <c r="G51" s="152"/>
    </row>
    <row r="52" spans="1:7" ht="15.95" customHeight="1" x14ac:dyDescent="0.25">
      <c r="A52" s="77" t="s">
        <v>2326</v>
      </c>
      <c r="B52" s="158"/>
      <c r="C52" s="81"/>
      <c r="D52" s="81"/>
      <c r="E52" s="81"/>
      <c r="F52" s="81"/>
      <c r="G52" s="152"/>
    </row>
    <row r="53" spans="1:7" ht="15.95" customHeight="1" x14ac:dyDescent="0.25">
      <c r="A53" s="77" t="s">
        <v>2327</v>
      </c>
      <c r="B53" s="158"/>
      <c r="C53" s="81"/>
      <c r="D53" s="81"/>
      <c r="E53" s="81"/>
      <c r="F53" s="81"/>
      <c r="G53" s="152"/>
    </row>
    <row r="54" spans="1:7" ht="15.95" customHeight="1" x14ac:dyDescent="0.25">
      <c r="A54" s="77" t="s">
        <v>2328</v>
      </c>
      <c r="B54" s="158"/>
      <c r="C54" s="81"/>
      <c r="D54" s="81"/>
      <c r="E54" s="81"/>
      <c r="F54" s="81"/>
      <c r="G54" s="152"/>
    </row>
    <row r="55" spans="1:7" ht="15.95" customHeight="1" x14ac:dyDescent="0.25">
      <c r="A55" s="77" t="s">
        <v>2329</v>
      </c>
      <c r="B55" s="158"/>
      <c r="C55" s="81"/>
      <c r="D55" s="81"/>
      <c r="E55" s="81"/>
      <c r="F55" s="81"/>
      <c r="G55" s="152"/>
    </row>
    <row r="56" spans="1:7" ht="15.95" customHeight="1" x14ac:dyDescent="0.25">
      <c r="A56" s="83"/>
      <c r="B56" s="240" t="s">
        <v>853</v>
      </c>
      <c r="C56" s="240" t="s">
        <v>854</v>
      </c>
      <c r="D56" s="240" t="s">
        <v>855</v>
      </c>
      <c r="E56" s="240"/>
      <c r="F56" s="240" t="s">
        <v>2330</v>
      </c>
      <c r="G56" s="240"/>
    </row>
    <row r="57" spans="1:7" ht="15.95" customHeight="1" x14ac:dyDescent="0.25">
      <c r="A57" s="77" t="s">
        <v>2331</v>
      </c>
      <c r="B57" s="119" t="s">
        <v>857</v>
      </c>
      <c r="C57" s="130">
        <v>0.39742394559999999</v>
      </c>
      <c r="D57" s="130">
        <v>0.13781313079999999</v>
      </c>
      <c r="E57" s="195"/>
      <c r="F57" s="166">
        <v>0.1173065278</v>
      </c>
      <c r="G57" s="152"/>
    </row>
    <row r="58" spans="1:7" ht="15.95" customHeight="1" x14ac:dyDescent="0.25">
      <c r="A58" s="77" t="s">
        <v>2332</v>
      </c>
      <c r="B58" s="81"/>
      <c r="C58" s="130"/>
      <c r="D58" s="130"/>
      <c r="E58" s="195"/>
      <c r="F58" s="130"/>
      <c r="G58" s="152"/>
    </row>
    <row r="59" spans="1:7" ht="15.95" customHeight="1" x14ac:dyDescent="0.25">
      <c r="A59" s="77" t="s">
        <v>2333</v>
      </c>
      <c r="B59" s="81"/>
      <c r="C59" s="130"/>
      <c r="D59" s="130"/>
      <c r="E59" s="195"/>
      <c r="F59" s="130"/>
      <c r="G59" s="152"/>
    </row>
    <row r="60" spans="1:7" ht="15.95" customHeight="1" x14ac:dyDescent="0.25">
      <c r="A60" s="77" t="s">
        <v>2334</v>
      </c>
      <c r="B60" s="81"/>
      <c r="C60" s="130"/>
      <c r="D60" s="130"/>
      <c r="E60" s="195"/>
      <c r="F60" s="130"/>
      <c r="G60" s="152"/>
    </row>
    <row r="61" spans="1:7" ht="15.95" customHeight="1" x14ac:dyDescent="0.25">
      <c r="A61" s="77" t="s">
        <v>2335</v>
      </c>
      <c r="B61" s="81"/>
      <c r="C61" s="130"/>
      <c r="D61" s="130"/>
      <c r="E61" s="195"/>
      <c r="F61" s="130"/>
      <c r="G61" s="152"/>
    </row>
    <row r="62" spans="1:7" ht="15.95" customHeight="1" x14ac:dyDescent="0.25">
      <c r="A62" s="77" t="s">
        <v>2336</v>
      </c>
      <c r="B62" s="81"/>
      <c r="C62" s="130"/>
      <c r="D62" s="130"/>
      <c r="E62" s="195"/>
      <c r="F62" s="130"/>
      <c r="G62" s="152"/>
    </row>
    <row r="63" spans="1:7" ht="15.95" customHeight="1" x14ac:dyDescent="0.25">
      <c r="A63" s="77" t="s">
        <v>2337</v>
      </c>
      <c r="B63" s="81"/>
      <c r="C63" s="130"/>
      <c r="D63" s="130"/>
      <c r="E63" s="195"/>
      <c r="F63" s="130"/>
      <c r="G63" s="152"/>
    </row>
    <row r="64" spans="1:7" ht="15.95" customHeight="1" x14ac:dyDescent="0.25">
      <c r="A64" s="83"/>
      <c r="B64" s="240" t="s">
        <v>864</v>
      </c>
      <c r="C64" s="240" t="s">
        <v>854</v>
      </c>
      <c r="D64" s="240" t="s">
        <v>855</v>
      </c>
      <c r="E64" s="240"/>
      <c r="F64" s="240" t="s">
        <v>2330</v>
      </c>
      <c r="G64" s="240"/>
    </row>
    <row r="65" spans="1:7" ht="15.95" customHeight="1" x14ac:dyDescent="0.25">
      <c r="A65" s="77" t="s">
        <v>2338</v>
      </c>
      <c r="B65" s="267" t="s">
        <v>866</v>
      </c>
      <c r="C65" s="268">
        <f>SUM(C66:C92)</f>
        <v>1</v>
      </c>
      <c r="D65" s="268">
        <f>SUM(D66:D92)</f>
        <v>0.82060852449999988</v>
      </c>
      <c r="E65" s="130"/>
      <c r="F65" s="268">
        <f>SUM(F66:F92)</f>
        <v>0.84773286680000004</v>
      </c>
      <c r="G65" s="152"/>
    </row>
    <row r="66" spans="1:7" ht="15.95" customHeight="1" x14ac:dyDescent="0.25">
      <c r="A66" s="77" t="s">
        <v>2339</v>
      </c>
      <c r="B66" s="119" t="s">
        <v>868</v>
      </c>
      <c r="C66" s="130">
        <v>1.6237822200000002E-2</v>
      </c>
      <c r="D66" s="130">
        <v>0</v>
      </c>
      <c r="E66" s="130"/>
      <c r="F66" s="130">
        <v>2.4551905000000001E-3</v>
      </c>
      <c r="G66" s="152"/>
    </row>
    <row r="67" spans="1:7" ht="15.95" customHeight="1" x14ac:dyDescent="0.25">
      <c r="A67" s="77" t="s">
        <v>2340</v>
      </c>
      <c r="B67" s="119" t="s">
        <v>870</v>
      </c>
      <c r="C67" s="130">
        <v>0</v>
      </c>
      <c r="D67" s="130">
        <v>5.0807789999999997E-3</v>
      </c>
      <c r="E67" s="130"/>
      <c r="F67" s="130">
        <v>4.3125552999999997E-3</v>
      </c>
      <c r="G67" s="152"/>
    </row>
    <row r="68" spans="1:7" ht="15.95" customHeight="1" x14ac:dyDescent="0.25">
      <c r="A68" s="77" t="s">
        <v>2341</v>
      </c>
      <c r="B68" s="119" t="s">
        <v>872</v>
      </c>
      <c r="C68" s="130">
        <v>0</v>
      </c>
      <c r="D68" s="130">
        <v>0</v>
      </c>
      <c r="E68" s="130"/>
      <c r="F68" s="130">
        <v>0</v>
      </c>
      <c r="G68" s="152"/>
    </row>
    <row r="69" spans="1:7" ht="15.95" customHeight="1" x14ac:dyDescent="0.25">
      <c r="A69" s="77" t="s">
        <v>2342</v>
      </c>
      <c r="B69" s="119" t="s">
        <v>874</v>
      </c>
      <c r="C69" s="130">
        <v>0</v>
      </c>
      <c r="D69" s="130">
        <v>0</v>
      </c>
      <c r="E69" s="130"/>
      <c r="F69" s="130">
        <v>0</v>
      </c>
      <c r="G69" s="152"/>
    </row>
    <row r="70" spans="1:7" ht="15.95" customHeight="1" x14ac:dyDescent="0.25">
      <c r="A70" s="77" t="s">
        <v>2343</v>
      </c>
      <c r="B70" s="119" t="s">
        <v>876</v>
      </c>
      <c r="C70" s="130">
        <v>0</v>
      </c>
      <c r="D70" s="130">
        <v>0</v>
      </c>
      <c r="E70" s="130"/>
      <c r="F70" s="130">
        <v>0</v>
      </c>
      <c r="G70" s="152"/>
    </row>
    <row r="71" spans="1:7" ht="15.95" customHeight="1" x14ac:dyDescent="0.25">
      <c r="A71" s="77" t="s">
        <v>2344</v>
      </c>
      <c r="B71" s="119" t="s">
        <v>878</v>
      </c>
      <c r="C71" s="130">
        <v>0</v>
      </c>
      <c r="D71" s="130">
        <v>0</v>
      </c>
      <c r="E71" s="130"/>
      <c r="F71" s="130">
        <v>0</v>
      </c>
      <c r="G71" s="152"/>
    </row>
    <row r="72" spans="1:7" ht="15.95" customHeight="1" x14ac:dyDescent="0.25">
      <c r="A72" s="77" t="s">
        <v>2345</v>
      </c>
      <c r="B72" s="119" t="s">
        <v>880</v>
      </c>
      <c r="C72" s="130">
        <v>0</v>
      </c>
      <c r="D72" s="130">
        <v>0</v>
      </c>
      <c r="E72" s="130"/>
      <c r="F72" s="130">
        <v>0</v>
      </c>
      <c r="G72" s="152"/>
    </row>
    <row r="73" spans="1:7" ht="15.95" customHeight="1" x14ac:dyDescent="0.25">
      <c r="A73" s="77" t="s">
        <v>2346</v>
      </c>
      <c r="B73" s="119" t="s">
        <v>882</v>
      </c>
      <c r="C73" s="130">
        <v>0</v>
      </c>
      <c r="D73" s="130">
        <v>0</v>
      </c>
      <c r="E73" s="130"/>
      <c r="F73" s="130">
        <v>0</v>
      </c>
      <c r="G73" s="152"/>
    </row>
    <row r="74" spans="1:7" ht="15.95" customHeight="1" x14ac:dyDescent="0.25">
      <c r="A74" s="77" t="s">
        <v>2347</v>
      </c>
      <c r="B74" s="119" t="s">
        <v>884</v>
      </c>
      <c r="C74" s="130">
        <v>0</v>
      </c>
      <c r="D74" s="130">
        <v>0</v>
      </c>
      <c r="E74" s="130"/>
      <c r="F74" s="130">
        <v>0</v>
      </c>
      <c r="G74" s="152"/>
    </row>
    <row r="75" spans="1:7" ht="15.95" customHeight="1" x14ac:dyDescent="0.25">
      <c r="A75" s="77" t="s">
        <v>2348</v>
      </c>
      <c r="B75" s="119" t="s">
        <v>886</v>
      </c>
      <c r="C75" s="130">
        <v>6.7514588099999995E-2</v>
      </c>
      <c r="D75" s="130">
        <v>6.1750305200000001E-2</v>
      </c>
      <c r="E75" s="130"/>
      <c r="F75" s="130">
        <v>6.2621876100000001E-2</v>
      </c>
      <c r="G75" s="152"/>
    </row>
    <row r="76" spans="1:7" ht="15.95" customHeight="1" x14ac:dyDescent="0.25">
      <c r="A76" s="77" t="s">
        <v>2349</v>
      </c>
      <c r="B76" s="119" t="s">
        <v>163</v>
      </c>
      <c r="C76" s="130">
        <v>0</v>
      </c>
      <c r="D76" s="130">
        <v>0</v>
      </c>
      <c r="E76" s="130"/>
      <c r="F76" s="130">
        <v>0</v>
      </c>
      <c r="G76" s="152"/>
    </row>
    <row r="77" spans="1:7" ht="15.95" customHeight="1" x14ac:dyDescent="0.25">
      <c r="A77" s="77" t="s">
        <v>2350</v>
      </c>
      <c r="B77" s="119" t="s">
        <v>889</v>
      </c>
      <c r="C77" s="130">
        <v>0.38542083379999997</v>
      </c>
      <c r="D77" s="130">
        <v>0.49851359899999997</v>
      </c>
      <c r="E77" s="130"/>
      <c r="F77" s="130">
        <v>0.48141375160000011</v>
      </c>
      <c r="G77" s="152"/>
    </row>
    <row r="78" spans="1:7" ht="15.95" customHeight="1" x14ac:dyDescent="0.25">
      <c r="A78" s="77" t="s">
        <v>2351</v>
      </c>
      <c r="B78" s="119" t="s">
        <v>891</v>
      </c>
      <c r="C78" s="130">
        <v>0.53082675590000006</v>
      </c>
      <c r="D78" s="130">
        <v>9.1243763300000003E-2</v>
      </c>
      <c r="E78" s="130"/>
      <c r="F78" s="130">
        <v>0.15770957199999999</v>
      </c>
      <c r="G78" s="152"/>
    </row>
    <row r="79" spans="1:7" ht="15.95" customHeight="1" x14ac:dyDescent="0.25">
      <c r="A79" s="77" t="s">
        <v>2352</v>
      </c>
      <c r="B79" s="119" t="s">
        <v>893</v>
      </c>
      <c r="C79" s="130">
        <v>0</v>
      </c>
      <c r="D79" s="130">
        <v>0</v>
      </c>
      <c r="E79" s="130"/>
      <c r="F79" s="130">
        <v>0</v>
      </c>
      <c r="G79" s="152"/>
    </row>
    <row r="80" spans="1:7" ht="15.95" customHeight="1" x14ac:dyDescent="0.25">
      <c r="A80" s="77" t="s">
        <v>2353</v>
      </c>
      <c r="B80" s="119" t="s">
        <v>895</v>
      </c>
      <c r="C80" s="130">
        <v>0</v>
      </c>
      <c r="D80" s="130">
        <v>5.6417280000000004E-3</v>
      </c>
      <c r="E80" s="130"/>
      <c r="F80" s="130">
        <v>4.7886876999999996E-3</v>
      </c>
      <c r="G80" s="152"/>
    </row>
    <row r="81" spans="1:7" ht="15.95" customHeight="1" x14ac:dyDescent="0.25">
      <c r="A81" s="77" t="s">
        <v>2354</v>
      </c>
      <c r="B81" s="119" t="s">
        <v>897</v>
      </c>
      <c r="C81" s="130">
        <v>0</v>
      </c>
      <c r="D81" s="130">
        <v>0</v>
      </c>
      <c r="E81" s="130"/>
      <c r="F81" s="130">
        <v>0</v>
      </c>
      <c r="G81" s="152"/>
    </row>
    <row r="82" spans="1:7" ht="15.95" customHeight="1" x14ac:dyDescent="0.25">
      <c r="A82" s="77" t="s">
        <v>2355</v>
      </c>
      <c r="B82" s="119" t="s">
        <v>899</v>
      </c>
      <c r="C82" s="130">
        <v>0</v>
      </c>
      <c r="D82" s="130">
        <v>0</v>
      </c>
      <c r="E82" s="130"/>
      <c r="F82" s="130">
        <v>0</v>
      </c>
      <c r="G82" s="152"/>
    </row>
    <row r="83" spans="1:7" ht="15.95" customHeight="1" x14ac:dyDescent="0.25">
      <c r="A83" s="77" t="s">
        <v>2356</v>
      </c>
      <c r="B83" s="119" t="s">
        <v>901</v>
      </c>
      <c r="C83" s="130">
        <v>0</v>
      </c>
      <c r="D83" s="130">
        <v>0</v>
      </c>
      <c r="E83" s="130"/>
      <c r="F83" s="130">
        <v>0</v>
      </c>
      <c r="G83" s="152"/>
    </row>
    <row r="84" spans="1:7" ht="15.95" customHeight="1" x14ac:dyDescent="0.25">
      <c r="A84" s="77" t="s">
        <v>2357</v>
      </c>
      <c r="B84" s="119" t="s">
        <v>903</v>
      </c>
      <c r="C84" s="130">
        <v>0</v>
      </c>
      <c r="D84" s="130">
        <v>1.29457232E-2</v>
      </c>
      <c r="E84" s="130"/>
      <c r="F84" s="130">
        <v>1.0988304500000001E-2</v>
      </c>
      <c r="G84" s="152"/>
    </row>
    <row r="85" spans="1:7" ht="15.95" customHeight="1" x14ac:dyDescent="0.25">
      <c r="A85" s="77" t="s">
        <v>2358</v>
      </c>
      <c r="B85" s="119" t="s">
        <v>905</v>
      </c>
      <c r="C85" s="130">
        <v>0</v>
      </c>
      <c r="D85" s="130">
        <v>0</v>
      </c>
      <c r="E85" s="130"/>
      <c r="F85" s="130">
        <v>0</v>
      </c>
      <c r="G85" s="152"/>
    </row>
    <row r="86" spans="1:7" ht="15.95" customHeight="1" x14ac:dyDescent="0.25">
      <c r="A86" s="77" t="s">
        <v>2359</v>
      </c>
      <c r="B86" s="119" t="s">
        <v>907</v>
      </c>
      <c r="C86" s="130">
        <v>0</v>
      </c>
      <c r="D86" s="130">
        <v>0.1136718412</v>
      </c>
      <c r="E86" s="130"/>
      <c r="F86" s="130">
        <v>9.6484436399999998E-2</v>
      </c>
      <c r="G86" s="152"/>
    </row>
    <row r="87" spans="1:7" ht="15.95" customHeight="1" x14ac:dyDescent="0.25">
      <c r="A87" s="77" t="s">
        <v>2360</v>
      </c>
      <c r="B87" s="119" t="s">
        <v>909</v>
      </c>
      <c r="C87" s="130">
        <v>0</v>
      </c>
      <c r="D87" s="130">
        <v>0</v>
      </c>
      <c r="E87" s="130"/>
      <c r="F87" s="130">
        <v>0</v>
      </c>
      <c r="G87" s="152"/>
    </row>
    <row r="88" spans="1:7" ht="15.95" customHeight="1" x14ac:dyDescent="0.25">
      <c r="A88" s="77" t="s">
        <v>2361</v>
      </c>
      <c r="B88" s="119" t="s">
        <v>911</v>
      </c>
      <c r="C88" s="130">
        <v>0</v>
      </c>
      <c r="D88" s="130">
        <v>0</v>
      </c>
      <c r="E88" s="130"/>
      <c r="F88" s="130">
        <v>0</v>
      </c>
      <c r="G88" s="152"/>
    </row>
    <row r="89" spans="1:7" ht="15.95" customHeight="1" x14ac:dyDescent="0.25">
      <c r="A89" s="77" t="s">
        <v>2362</v>
      </c>
      <c r="B89" s="119" t="s">
        <v>913</v>
      </c>
      <c r="C89" s="130">
        <v>0</v>
      </c>
      <c r="D89" s="130">
        <v>0</v>
      </c>
      <c r="E89" s="130"/>
      <c r="F89" s="130">
        <v>0</v>
      </c>
      <c r="G89" s="152"/>
    </row>
    <row r="90" spans="1:7" ht="15.95" customHeight="1" x14ac:dyDescent="0.25">
      <c r="A90" s="77" t="s">
        <v>2363</v>
      </c>
      <c r="B90" s="119" t="s">
        <v>915</v>
      </c>
      <c r="C90" s="130">
        <v>0</v>
      </c>
      <c r="D90" s="130">
        <v>0</v>
      </c>
      <c r="E90" s="130"/>
      <c r="F90" s="130">
        <v>0</v>
      </c>
      <c r="G90" s="152"/>
    </row>
    <row r="91" spans="1:7" ht="15.95" customHeight="1" x14ac:dyDescent="0.25">
      <c r="A91" s="77" t="s">
        <v>2364</v>
      </c>
      <c r="B91" s="119" t="s">
        <v>917</v>
      </c>
      <c r="C91" s="130">
        <v>0</v>
      </c>
      <c r="D91" s="130">
        <v>3.1760785600000001E-2</v>
      </c>
      <c r="E91" s="130"/>
      <c r="F91" s="130">
        <v>2.69584927E-2</v>
      </c>
      <c r="G91" s="152"/>
    </row>
    <row r="92" spans="1:7" ht="15.95" customHeight="1" x14ac:dyDescent="0.25">
      <c r="A92" s="77" t="s">
        <v>2365</v>
      </c>
      <c r="B92" s="119" t="s">
        <v>919</v>
      </c>
      <c r="C92" s="130">
        <v>0</v>
      </c>
      <c r="D92" s="130">
        <v>0</v>
      </c>
      <c r="E92" s="130"/>
      <c r="F92" s="130">
        <v>0</v>
      </c>
      <c r="G92" s="152"/>
    </row>
    <row r="93" spans="1:7" ht="15.95" customHeight="1" x14ac:dyDescent="0.25">
      <c r="A93" s="77" t="s">
        <v>2366</v>
      </c>
      <c r="B93" s="267" t="s">
        <v>573</v>
      </c>
      <c r="C93" s="268">
        <f>SUM(C94:C96)</f>
        <v>0</v>
      </c>
      <c r="D93" s="268">
        <f>SUM(D94:D96)</f>
        <v>0</v>
      </c>
      <c r="E93" s="280"/>
      <c r="F93" s="268">
        <f>SUM(F94:F96)</f>
        <v>0</v>
      </c>
      <c r="G93" s="152"/>
    </row>
    <row r="94" spans="1:7" ht="15.95" customHeight="1" x14ac:dyDescent="0.25">
      <c r="A94" s="77" t="s">
        <v>2367</v>
      </c>
      <c r="B94" s="119" t="s">
        <v>922</v>
      </c>
      <c r="C94" s="130">
        <v>0</v>
      </c>
      <c r="D94" s="130">
        <v>0</v>
      </c>
      <c r="E94" s="130"/>
      <c r="F94" s="130">
        <v>0</v>
      </c>
      <c r="G94" s="152"/>
    </row>
    <row r="95" spans="1:7" ht="15.95" customHeight="1" x14ac:dyDescent="0.25">
      <c r="A95" s="77" t="s">
        <v>2368</v>
      </c>
      <c r="B95" s="119" t="s">
        <v>924</v>
      </c>
      <c r="C95" s="130">
        <v>0</v>
      </c>
      <c r="D95" s="130">
        <v>0</v>
      </c>
      <c r="E95" s="130"/>
      <c r="F95" s="130">
        <v>0</v>
      </c>
      <c r="G95" s="152"/>
    </row>
    <row r="96" spans="1:7" ht="15.95" customHeight="1" x14ac:dyDescent="0.25">
      <c r="A96" s="77" t="s">
        <v>2369</v>
      </c>
      <c r="B96" s="119" t="s">
        <v>926</v>
      </c>
      <c r="C96" s="130">
        <v>0</v>
      </c>
      <c r="D96" s="130">
        <v>0</v>
      </c>
      <c r="E96" s="130"/>
      <c r="F96" s="130">
        <v>0</v>
      </c>
      <c r="G96" s="152"/>
    </row>
    <row r="97" spans="1:7" ht="15.95" customHeight="1" x14ac:dyDescent="0.25">
      <c r="A97" s="77" t="s">
        <v>2370</v>
      </c>
      <c r="B97" s="267" t="s">
        <v>371</v>
      </c>
      <c r="C97" s="268">
        <f>SUM(C98:C108)</f>
        <v>0</v>
      </c>
      <c r="D97" s="268">
        <f>SUM(D98:D108)</f>
        <v>0.1793914754</v>
      </c>
      <c r="E97" s="280"/>
      <c r="F97" s="268">
        <f>SUM(F98:F108)</f>
        <v>0.1522671333</v>
      </c>
      <c r="G97" s="152"/>
    </row>
    <row r="98" spans="1:7" ht="15.95" customHeight="1" x14ac:dyDescent="0.25">
      <c r="A98" s="77" t="s">
        <v>2371</v>
      </c>
      <c r="B98" s="176" t="s">
        <v>575</v>
      </c>
      <c r="C98" s="130">
        <v>0</v>
      </c>
      <c r="D98" s="130">
        <v>0</v>
      </c>
      <c r="E98" s="130"/>
      <c r="F98" s="130">
        <v>0</v>
      </c>
      <c r="G98" s="152"/>
    </row>
    <row r="99" spans="1:7" ht="15.95" customHeight="1" x14ac:dyDescent="0.25">
      <c r="A99" s="77" t="s">
        <v>2372</v>
      </c>
      <c r="B99" s="119" t="s">
        <v>577</v>
      </c>
      <c r="C99" s="130">
        <v>0</v>
      </c>
      <c r="D99" s="130">
        <v>0.1793914754</v>
      </c>
      <c r="E99" s="130"/>
      <c r="F99" s="130">
        <v>0.1522671333</v>
      </c>
      <c r="G99" s="152"/>
    </row>
    <row r="100" spans="1:7" ht="15.95" customHeight="1" x14ac:dyDescent="0.25">
      <c r="A100" s="77" t="s">
        <v>2373</v>
      </c>
      <c r="B100" s="176" t="s">
        <v>579</v>
      </c>
      <c r="C100" s="130">
        <v>0</v>
      </c>
      <c r="D100" s="130">
        <v>0</v>
      </c>
      <c r="E100" s="130"/>
      <c r="F100" s="130">
        <v>0</v>
      </c>
      <c r="G100" s="152"/>
    </row>
    <row r="101" spans="1:7" ht="15.95" customHeight="1" x14ac:dyDescent="0.25">
      <c r="A101" s="77" t="s">
        <v>2374</v>
      </c>
      <c r="B101" s="176" t="s">
        <v>581</v>
      </c>
      <c r="C101" s="130" t="s">
        <v>349</v>
      </c>
      <c r="D101" s="130" t="s">
        <v>349</v>
      </c>
      <c r="E101" s="130"/>
      <c r="F101" s="130" t="s">
        <v>349</v>
      </c>
      <c r="G101" s="152"/>
    </row>
    <row r="102" spans="1:7" ht="15.95" customHeight="1" x14ac:dyDescent="0.25">
      <c r="A102" s="77" t="s">
        <v>2375</v>
      </c>
      <c r="B102" s="176" t="s">
        <v>583</v>
      </c>
      <c r="C102" s="130">
        <v>0</v>
      </c>
      <c r="D102" s="130">
        <v>0</v>
      </c>
      <c r="E102" s="130"/>
      <c r="F102" s="130">
        <v>0</v>
      </c>
      <c r="G102" s="152"/>
    </row>
    <row r="103" spans="1:7" ht="15.95" customHeight="1" x14ac:dyDescent="0.25">
      <c r="A103" s="77" t="s">
        <v>2376</v>
      </c>
      <c r="B103" s="176" t="s">
        <v>585</v>
      </c>
      <c r="C103" s="130">
        <v>0</v>
      </c>
      <c r="D103" s="130">
        <v>0</v>
      </c>
      <c r="E103" s="130"/>
      <c r="F103" s="130">
        <v>0</v>
      </c>
      <c r="G103" s="152"/>
    </row>
    <row r="104" spans="1:7" ht="15.95" customHeight="1" x14ac:dyDescent="0.25">
      <c r="A104" s="77" t="s">
        <v>2377</v>
      </c>
      <c r="B104" s="176" t="s">
        <v>587</v>
      </c>
      <c r="C104" s="130" t="s">
        <v>349</v>
      </c>
      <c r="D104" s="130" t="s">
        <v>349</v>
      </c>
      <c r="E104" s="130"/>
      <c r="F104" s="130" t="s">
        <v>349</v>
      </c>
      <c r="G104" s="152"/>
    </row>
    <row r="105" spans="1:7" ht="15.95" customHeight="1" x14ac:dyDescent="0.25">
      <c r="A105" s="77" t="s">
        <v>2378</v>
      </c>
      <c r="B105" s="176" t="s">
        <v>589</v>
      </c>
      <c r="C105" s="130">
        <v>0</v>
      </c>
      <c r="D105" s="130">
        <v>0</v>
      </c>
      <c r="E105" s="130"/>
      <c r="F105" s="130">
        <v>0</v>
      </c>
      <c r="G105" s="152"/>
    </row>
    <row r="106" spans="1:7" ht="15.95" customHeight="1" x14ac:dyDescent="0.25">
      <c r="A106" s="77" t="s">
        <v>2379</v>
      </c>
      <c r="B106" s="176" t="s">
        <v>591</v>
      </c>
      <c r="C106" s="130">
        <v>0</v>
      </c>
      <c r="D106" s="130">
        <v>0</v>
      </c>
      <c r="E106" s="130"/>
      <c r="F106" s="130">
        <v>0</v>
      </c>
      <c r="G106" s="152"/>
    </row>
    <row r="107" spans="1:7" ht="15.95" customHeight="1" x14ac:dyDescent="0.25">
      <c r="A107" s="77" t="s">
        <v>2380</v>
      </c>
      <c r="B107" s="176" t="s">
        <v>593</v>
      </c>
      <c r="C107" s="130">
        <v>0</v>
      </c>
      <c r="D107" s="130">
        <v>0</v>
      </c>
      <c r="E107" s="130"/>
      <c r="F107" s="130">
        <v>0</v>
      </c>
      <c r="G107" s="152"/>
    </row>
    <row r="108" spans="1:7" ht="15.95" customHeight="1" x14ac:dyDescent="0.25">
      <c r="A108" s="77" t="s">
        <v>2381</v>
      </c>
      <c r="B108" s="176" t="s">
        <v>371</v>
      </c>
      <c r="C108" s="130" t="s">
        <v>349</v>
      </c>
      <c r="D108" s="130">
        <v>0</v>
      </c>
      <c r="E108" s="130"/>
      <c r="F108" s="130">
        <v>0</v>
      </c>
      <c r="G108" s="152"/>
    </row>
    <row r="109" spans="1:7" ht="15.95" customHeight="1" x14ac:dyDescent="0.25">
      <c r="A109" s="77" t="s">
        <v>2382</v>
      </c>
      <c r="B109" s="162" t="s">
        <v>375</v>
      </c>
      <c r="C109" s="130"/>
      <c r="D109" s="130"/>
      <c r="E109" s="130"/>
      <c r="F109" s="130"/>
      <c r="G109" s="152"/>
    </row>
    <row r="110" spans="1:7" ht="15.95" customHeight="1" x14ac:dyDescent="0.25">
      <c r="A110" s="77" t="s">
        <v>2383</v>
      </c>
      <c r="B110" s="162" t="s">
        <v>375</v>
      </c>
      <c r="C110" s="130"/>
      <c r="D110" s="130"/>
      <c r="E110" s="130"/>
      <c r="F110" s="130"/>
      <c r="G110" s="152"/>
    </row>
    <row r="111" spans="1:7" ht="15.95" customHeight="1" x14ac:dyDescent="0.25">
      <c r="A111" s="77" t="s">
        <v>2384</v>
      </c>
      <c r="B111" s="162" t="s">
        <v>375</v>
      </c>
      <c r="C111" s="130"/>
      <c r="D111" s="130"/>
      <c r="E111" s="130"/>
      <c r="F111" s="130"/>
      <c r="G111" s="152"/>
    </row>
    <row r="112" spans="1:7" ht="15.95" customHeight="1" x14ac:dyDescent="0.25">
      <c r="A112" s="77" t="s">
        <v>2385</v>
      </c>
      <c r="B112" s="162" t="s">
        <v>375</v>
      </c>
      <c r="C112" s="130"/>
      <c r="D112" s="130"/>
      <c r="E112" s="130"/>
      <c r="F112" s="130"/>
      <c r="G112" s="152"/>
    </row>
    <row r="113" spans="1:7" ht="15.95" customHeight="1" x14ac:dyDescent="0.25">
      <c r="A113" s="77" t="s">
        <v>2386</v>
      </c>
      <c r="B113" s="162" t="s">
        <v>375</v>
      </c>
      <c r="C113" s="130"/>
      <c r="D113" s="130"/>
      <c r="E113" s="130"/>
      <c r="F113" s="130"/>
      <c r="G113" s="152"/>
    </row>
    <row r="114" spans="1:7" ht="15.95" customHeight="1" x14ac:dyDescent="0.25">
      <c r="A114" s="77" t="s">
        <v>2387</v>
      </c>
      <c r="B114" s="162" t="s">
        <v>375</v>
      </c>
      <c r="C114" s="130"/>
      <c r="D114" s="130"/>
      <c r="E114" s="130"/>
      <c r="F114" s="130"/>
      <c r="G114" s="152"/>
    </row>
    <row r="115" spans="1:7" ht="15.95" customHeight="1" x14ac:dyDescent="0.25">
      <c r="A115" s="77" t="s">
        <v>2388</v>
      </c>
      <c r="B115" s="162" t="s">
        <v>375</v>
      </c>
      <c r="C115" s="130"/>
      <c r="D115" s="130"/>
      <c r="E115" s="130"/>
      <c r="F115" s="130"/>
      <c r="G115" s="152"/>
    </row>
    <row r="116" spans="1:7" ht="15.95" customHeight="1" x14ac:dyDescent="0.25">
      <c r="A116" s="77" t="s">
        <v>2389</v>
      </c>
      <c r="B116" s="162" t="s">
        <v>375</v>
      </c>
      <c r="C116" s="130"/>
      <c r="D116" s="130"/>
      <c r="E116" s="130"/>
      <c r="F116" s="130"/>
      <c r="G116" s="152"/>
    </row>
    <row r="117" spans="1:7" ht="15.95" customHeight="1" x14ac:dyDescent="0.25">
      <c r="A117" s="77" t="s">
        <v>2390</v>
      </c>
      <c r="B117" s="162" t="s">
        <v>375</v>
      </c>
      <c r="C117" s="130"/>
      <c r="D117" s="130"/>
      <c r="E117" s="130"/>
      <c r="F117" s="130"/>
      <c r="G117" s="152"/>
    </row>
    <row r="118" spans="1:7" ht="15.95" customHeight="1" x14ac:dyDescent="0.25">
      <c r="A118" s="77" t="s">
        <v>2391</v>
      </c>
      <c r="B118" s="162" t="s">
        <v>375</v>
      </c>
      <c r="C118" s="130"/>
      <c r="D118" s="130"/>
      <c r="E118" s="130"/>
      <c r="F118" s="130"/>
      <c r="G118" s="152"/>
    </row>
    <row r="119" spans="1:7" ht="15.95" customHeight="1" x14ac:dyDescent="0.25">
      <c r="A119" s="83"/>
      <c r="B119" s="240" t="s">
        <v>1700</v>
      </c>
      <c r="C119" s="240" t="s">
        <v>854</v>
      </c>
      <c r="D119" s="240" t="s">
        <v>855</v>
      </c>
      <c r="E119" s="240"/>
      <c r="F119" s="240" t="s">
        <v>818</v>
      </c>
      <c r="G119" s="240"/>
    </row>
    <row r="120" spans="1:7" ht="15.95" customHeight="1" x14ac:dyDescent="0.25">
      <c r="A120" s="77" t="s">
        <v>2392</v>
      </c>
      <c r="B120" s="152" t="s">
        <v>953</v>
      </c>
      <c r="C120" s="130">
        <v>0</v>
      </c>
      <c r="D120" s="130">
        <v>4.8679078399999999E-2</v>
      </c>
      <c r="E120" s="130"/>
      <c r="F120" s="130">
        <v>4.2786349600000002E-2</v>
      </c>
      <c r="G120" s="152"/>
    </row>
    <row r="121" spans="1:7" ht="15.95" customHeight="1" x14ac:dyDescent="0.25">
      <c r="A121" s="77" t="s">
        <v>2393</v>
      </c>
      <c r="B121" s="152" t="s">
        <v>955</v>
      </c>
      <c r="C121" s="130">
        <v>0.10656811150000001</v>
      </c>
      <c r="D121" s="130">
        <v>9.5665708200000005E-2</v>
      </c>
      <c r="E121" s="130"/>
      <c r="F121" s="130">
        <v>9.6985472399999995E-2</v>
      </c>
      <c r="G121" s="152"/>
    </row>
    <row r="122" spans="1:7" ht="15.95" customHeight="1" x14ac:dyDescent="0.25">
      <c r="A122" s="77" t="s">
        <v>2394</v>
      </c>
      <c r="B122" s="152" t="s">
        <v>957</v>
      </c>
      <c r="C122" s="130">
        <v>7.0130462700000007E-2</v>
      </c>
      <c r="D122" s="130">
        <v>0.14883611059999999</v>
      </c>
      <c r="E122" s="130"/>
      <c r="F122" s="130">
        <v>0.13930858769999999</v>
      </c>
      <c r="G122" s="152"/>
    </row>
    <row r="123" spans="1:7" ht="15.95" customHeight="1" x14ac:dyDescent="0.25">
      <c r="A123" s="77" t="s">
        <v>2395</v>
      </c>
      <c r="B123" s="152" t="s">
        <v>959</v>
      </c>
      <c r="C123" s="130">
        <v>0.112378861</v>
      </c>
      <c r="D123" s="130">
        <v>2.2358235899999999E-2</v>
      </c>
      <c r="E123" s="130"/>
      <c r="F123" s="130">
        <v>3.3255466300000001E-2</v>
      </c>
      <c r="G123" s="152"/>
    </row>
    <row r="124" spans="1:7" ht="15.95" customHeight="1" x14ac:dyDescent="0.25">
      <c r="A124" s="77" t="s">
        <v>2396</v>
      </c>
      <c r="B124" s="152" t="s">
        <v>961</v>
      </c>
      <c r="C124" s="130">
        <v>1.6622223799999999E-2</v>
      </c>
      <c r="D124" s="130">
        <v>1.9994641099999998E-2</v>
      </c>
      <c r="E124" s="130"/>
      <c r="F124" s="130">
        <v>1.9586401199999999E-2</v>
      </c>
      <c r="G124" s="152"/>
    </row>
    <row r="125" spans="1:7" ht="15.95" customHeight="1" x14ac:dyDescent="0.25">
      <c r="A125" s="77" t="s">
        <v>2397</v>
      </c>
      <c r="B125" s="152" t="s">
        <v>963</v>
      </c>
      <c r="C125" s="130">
        <v>0.13275824750000001</v>
      </c>
      <c r="D125" s="130">
        <v>0.15630438590000001</v>
      </c>
      <c r="E125" s="130"/>
      <c r="F125" s="130">
        <v>0.1534540647</v>
      </c>
      <c r="G125" s="152"/>
    </row>
    <row r="126" spans="1:7" ht="15.95" customHeight="1" x14ac:dyDescent="0.25">
      <c r="A126" s="77" t="s">
        <v>2398</v>
      </c>
      <c r="B126" s="152" t="s">
        <v>965</v>
      </c>
      <c r="C126" s="130">
        <v>3.8814547099999999E-2</v>
      </c>
      <c r="D126" s="130">
        <v>0.1455318565</v>
      </c>
      <c r="E126" s="130"/>
      <c r="F126" s="130">
        <v>0.1326134491</v>
      </c>
      <c r="G126" s="152"/>
    </row>
    <row r="127" spans="1:7" ht="15.95" customHeight="1" x14ac:dyDescent="0.25">
      <c r="A127" s="77" t="s">
        <v>2399</v>
      </c>
      <c r="B127" s="152" t="s">
        <v>967</v>
      </c>
      <c r="C127" s="130">
        <v>6.5520796499999992E-2</v>
      </c>
      <c r="D127" s="130">
        <v>8.8971890899999989E-2</v>
      </c>
      <c r="E127" s="130"/>
      <c r="F127" s="130">
        <v>8.6133075099999998E-2</v>
      </c>
      <c r="G127" s="152"/>
    </row>
    <row r="128" spans="1:7" ht="15.95" customHeight="1" x14ac:dyDescent="0.25">
      <c r="A128" s="77" t="s">
        <v>2400</v>
      </c>
      <c r="B128" s="152" t="s">
        <v>969</v>
      </c>
      <c r="C128" s="130">
        <v>0.1807298983</v>
      </c>
      <c r="D128" s="130">
        <v>5.7232190000000007E-4</v>
      </c>
      <c r="E128" s="130"/>
      <c r="F128" s="130">
        <v>2.23808642E-2</v>
      </c>
      <c r="G128" s="152"/>
    </row>
    <row r="129" spans="1:7" ht="15.95" customHeight="1" x14ac:dyDescent="0.25">
      <c r="A129" s="77" t="s">
        <v>2401</v>
      </c>
      <c r="B129" s="152" t="s">
        <v>971</v>
      </c>
      <c r="C129" s="130">
        <v>3.3476434700000002E-2</v>
      </c>
      <c r="D129" s="130">
        <v>0.15087902540000001</v>
      </c>
      <c r="E129" s="130"/>
      <c r="F129" s="130">
        <v>0.1366671371</v>
      </c>
      <c r="G129" s="152"/>
    </row>
    <row r="130" spans="1:7" ht="15.95" customHeight="1" x14ac:dyDescent="0.25">
      <c r="A130" s="77" t="s">
        <v>2402</v>
      </c>
      <c r="B130" s="152" t="s">
        <v>973</v>
      </c>
      <c r="C130" s="130">
        <v>0</v>
      </c>
      <c r="D130" s="130">
        <v>6.4591537000000003E-3</v>
      </c>
      <c r="E130" s="130"/>
      <c r="F130" s="130">
        <v>5.6772563E-3</v>
      </c>
      <c r="G130" s="152"/>
    </row>
    <row r="131" spans="1:7" ht="15.95" customHeight="1" x14ac:dyDescent="0.25">
      <c r="A131" s="77" t="s">
        <v>2403</v>
      </c>
      <c r="B131" s="152" t="s">
        <v>975</v>
      </c>
      <c r="C131" s="130">
        <v>0</v>
      </c>
      <c r="D131" s="130">
        <v>9.5063599999999996E-5</v>
      </c>
      <c r="E131" s="130"/>
      <c r="F131" s="130">
        <v>8.3555899999999991E-5</v>
      </c>
      <c r="G131" s="152"/>
    </row>
    <row r="132" spans="1:7" ht="15.95" customHeight="1" x14ac:dyDescent="0.25">
      <c r="A132" s="77" t="s">
        <v>2404</v>
      </c>
      <c r="B132" s="152" t="s">
        <v>977</v>
      </c>
      <c r="C132" s="130">
        <v>1.6716134699999999E-2</v>
      </c>
      <c r="D132" s="130">
        <v>5.6096194600000003E-2</v>
      </c>
      <c r="E132" s="130"/>
      <c r="F132" s="130">
        <v>5.1329136099999999E-2</v>
      </c>
      <c r="G132" s="152"/>
    </row>
    <row r="133" spans="1:7" ht="15.95" customHeight="1" x14ac:dyDescent="0.25">
      <c r="A133" s="77" t="s">
        <v>2405</v>
      </c>
      <c r="B133" s="152" t="s">
        <v>979</v>
      </c>
      <c r="C133" s="130">
        <v>0.15546525219999999</v>
      </c>
      <c r="D133" s="130">
        <v>4.2354399799999998E-2</v>
      </c>
      <c r="E133" s="130"/>
      <c r="F133" s="130">
        <v>5.6046762100000001E-2</v>
      </c>
      <c r="G133" s="152"/>
    </row>
    <row r="134" spans="1:7" ht="15.95" customHeight="1" x14ac:dyDescent="0.25">
      <c r="A134" s="77" t="s">
        <v>2406</v>
      </c>
      <c r="B134" s="152" t="s">
        <v>981</v>
      </c>
      <c r="C134" s="130">
        <v>3.1939930300000002E-2</v>
      </c>
      <c r="D134" s="130">
        <v>3.3520171000000001E-3</v>
      </c>
      <c r="E134" s="130"/>
      <c r="F134" s="130">
        <v>6.8126582000000001E-3</v>
      </c>
      <c r="G134" s="152"/>
    </row>
    <row r="135" spans="1:7" ht="15.95" customHeight="1" x14ac:dyDescent="0.25">
      <c r="A135" s="77" t="s">
        <v>2407</v>
      </c>
      <c r="B135" s="152" t="s">
        <v>983</v>
      </c>
      <c r="C135" s="130">
        <v>3.8879099799999997E-2</v>
      </c>
      <c r="D135" s="130">
        <v>1.38499164E-2</v>
      </c>
      <c r="E135" s="130"/>
      <c r="F135" s="130">
        <v>1.6879763999999998E-2</v>
      </c>
      <c r="G135" s="152"/>
    </row>
    <row r="136" spans="1:7" ht="15.95" customHeight="1" x14ac:dyDescent="0.25">
      <c r="A136" s="77" t="s">
        <v>2408</v>
      </c>
      <c r="B136" s="152" t="s">
        <v>985</v>
      </c>
      <c r="C136" s="130"/>
      <c r="D136" s="130"/>
      <c r="E136" s="130"/>
      <c r="F136" s="130"/>
      <c r="G136" s="152"/>
    </row>
    <row r="137" spans="1:7" ht="15.95" customHeight="1" x14ac:dyDescent="0.25">
      <c r="A137" s="77" t="s">
        <v>2409</v>
      </c>
      <c r="B137" s="152" t="s">
        <v>985</v>
      </c>
      <c r="C137" s="130"/>
      <c r="D137" s="130"/>
      <c r="E137" s="130"/>
      <c r="F137" s="130"/>
      <c r="G137" s="152"/>
    </row>
    <row r="138" spans="1:7" ht="15.95" customHeight="1" x14ac:dyDescent="0.25">
      <c r="A138" s="77" t="s">
        <v>2410</v>
      </c>
      <c r="B138" s="152" t="s">
        <v>985</v>
      </c>
      <c r="C138" s="130"/>
      <c r="D138" s="130"/>
      <c r="E138" s="130"/>
      <c r="F138" s="130"/>
      <c r="G138" s="152"/>
    </row>
    <row r="139" spans="1:7" ht="15.95" customHeight="1" x14ac:dyDescent="0.25">
      <c r="A139" s="77" t="s">
        <v>2411</v>
      </c>
      <c r="B139" s="152" t="s">
        <v>985</v>
      </c>
      <c r="C139" s="130"/>
      <c r="D139" s="130"/>
      <c r="E139" s="130"/>
      <c r="F139" s="130"/>
      <c r="G139" s="152"/>
    </row>
    <row r="140" spans="1:7" ht="15.95" customHeight="1" x14ac:dyDescent="0.25">
      <c r="A140" s="77" t="s">
        <v>2412</v>
      </c>
      <c r="B140" s="152" t="s">
        <v>985</v>
      </c>
      <c r="C140" s="130"/>
      <c r="D140" s="130"/>
      <c r="E140" s="130"/>
      <c r="F140" s="130"/>
      <c r="G140" s="152"/>
    </row>
    <row r="141" spans="1:7" ht="15.95" customHeight="1" x14ac:dyDescent="0.25">
      <c r="A141" s="77" t="s">
        <v>2413</v>
      </c>
      <c r="B141" s="152" t="s">
        <v>985</v>
      </c>
      <c r="C141" s="130"/>
      <c r="D141" s="130"/>
      <c r="E141" s="130"/>
      <c r="F141" s="130"/>
      <c r="G141" s="152"/>
    </row>
    <row r="142" spans="1:7" ht="15.95" customHeight="1" x14ac:dyDescent="0.25">
      <c r="A142" s="77" t="s">
        <v>2414</v>
      </c>
      <c r="B142" s="152" t="s">
        <v>985</v>
      </c>
      <c r="C142" s="130"/>
      <c r="D142" s="130"/>
      <c r="E142" s="130"/>
      <c r="F142" s="130"/>
      <c r="G142" s="152"/>
    </row>
    <row r="143" spans="1:7" ht="15.95" customHeight="1" x14ac:dyDescent="0.25">
      <c r="A143" s="77" t="s">
        <v>2415</v>
      </c>
      <c r="B143" s="152" t="s">
        <v>985</v>
      </c>
      <c r="C143" s="130"/>
      <c r="D143" s="130"/>
      <c r="E143" s="130"/>
      <c r="F143" s="130"/>
      <c r="G143" s="152"/>
    </row>
    <row r="144" spans="1:7" ht="15.95" customHeight="1" x14ac:dyDescent="0.25">
      <c r="A144" s="77" t="s">
        <v>2416</v>
      </c>
      <c r="B144" s="152" t="s">
        <v>985</v>
      </c>
      <c r="C144" s="130"/>
      <c r="D144" s="130"/>
      <c r="E144" s="130"/>
      <c r="F144" s="130"/>
      <c r="G144" s="152"/>
    </row>
    <row r="145" spans="1:7" ht="15.95" customHeight="1" x14ac:dyDescent="0.25">
      <c r="A145" s="77" t="s">
        <v>2417</v>
      </c>
      <c r="B145" s="152" t="s">
        <v>985</v>
      </c>
      <c r="C145" s="130"/>
      <c r="D145" s="130"/>
      <c r="E145" s="130"/>
      <c r="F145" s="130"/>
      <c r="G145" s="152"/>
    </row>
    <row r="146" spans="1:7" ht="15.95" customHeight="1" x14ac:dyDescent="0.25">
      <c r="A146" s="77" t="s">
        <v>2418</v>
      </c>
      <c r="B146" s="152" t="s">
        <v>985</v>
      </c>
      <c r="C146" s="130"/>
      <c r="D146" s="130"/>
      <c r="E146" s="130"/>
      <c r="F146" s="130"/>
      <c r="G146" s="152"/>
    </row>
    <row r="147" spans="1:7" ht="15.95" customHeight="1" x14ac:dyDescent="0.25">
      <c r="A147" s="77" t="s">
        <v>2419</v>
      </c>
      <c r="B147" s="152" t="s">
        <v>985</v>
      </c>
      <c r="C147" s="130"/>
      <c r="D147" s="130"/>
      <c r="E147" s="130"/>
      <c r="F147" s="130"/>
      <c r="G147" s="152"/>
    </row>
    <row r="148" spans="1:7" ht="15.95" customHeight="1" x14ac:dyDescent="0.25">
      <c r="A148" s="77" t="s">
        <v>2420</v>
      </c>
      <c r="B148" s="152" t="s">
        <v>985</v>
      </c>
      <c r="C148" s="130"/>
      <c r="D148" s="130"/>
      <c r="E148" s="130"/>
      <c r="F148" s="130"/>
      <c r="G148" s="152"/>
    </row>
    <row r="149" spans="1:7" ht="15.95" customHeight="1" x14ac:dyDescent="0.25">
      <c r="A149" s="77" t="s">
        <v>2421</v>
      </c>
      <c r="B149" s="152" t="s">
        <v>985</v>
      </c>
      <c r="C149" s="130"/>
      <c r="D149" s="130"/>
      <c r="E149" s="130"/>
      <c r="F149" s="130"/>
      <c r="G149" s="152"/>
    </row>
    <row r="150" spans="1:7" ht="15.95" customHeight="1" x14ac:dyDescent="0.25">
      <c r="A150" s="77" t="s">
        <v>2422</v>
      </c>
      <c r="B150" s="152" t="s">
        <v>985</v>
      </c>
      <c r="C150" s="130"/>
      <c r="D150" s="130"/>
      <c r="E150" s="130"/>
      <c r="F150" s="130"/>
      <c r="G150" s="152"/>
    </row>
    <row r="151" spans="1:7" ht="15.95" customHeight="1" x14ac:dyDescent="0.25">
      <c r="A151" s="77" t="s">
        <v>2423</v>
      </c>
      <c r="B151" s="152" t="s">
        <v>985</v>
      </c>
      <c r="C151" s="130"/>
      <c r="D151" s="130"/>
      <c r="E151" s="130"/>
      <c r="F151" s="130"/>
      <c r="G151" s="152"/>
    </row>
    <row r="152" spans="1:7" ht="15.95" customHeight="1" x14ac:dyDescent="0.25">
      <c r="A152" s="77" t="s">
        <v>2424</v>
      </c>
      <c r="B152" s="152" t="s">
        <v>985</v>
      </c>
      <c r="C152" s="130"/>
      <c r="D152" s="130"/>
      <c r="E152" s="130"/>
      <c r="F152" s="130"/>
      <c r="G152" s="152"/>
    </row>
    <row r="153" spans="1:7" ht="15.95" customHeight="1" x14ac:dyDescent="0.25">
      <c r="A153" s="77" t="s">
        <v>2425</v>
      </c>
      <c r="B153" s="152" t="s">
        <v>985</v>
      </c>
      <c r="C153" s="130"/>
      <c r="D153" s="130"/>
      <c r="E153" s="130"/>
      <c r="F153" s="130"/>
      <c r="G153" s="152"/>
    </row>
    <row r="154" spans="1:7" ht="15.95" customHeight="1" x14ac:dyDescent="0.25">
      <c r="A154" s="77" t="s">
        <v>2426</v>
      </c>
      <c r="B154" s="152" t="s">
        <v>985</v>
      </c>
      <c r="C154" s="130"/>
      <c r="D154" s="130"/>
      <c r="E154" s="130"/>
      <c r="F154" s="130"/>
      <c r="G154" s="152"/>
    </row>
    <row r="155" spans="1:7" ht="15.95" customHeight="1" x14ac:dyDescent="0.25">
      <c r="A155" s="77" t="s">
        <v>2427</v>
      </c>
      <c r="B155" s="152" t="s">
        <v>985</v>
      </c>
      <c r="C155" s="130"/>
      <c r="D155" s="130"/>
      <c r="E155" s="130"/>
      <c r="F155" s="130"/>
      <c r="G155" s="152"/>
    </row>
    <row r="156" spans="1:7" ht="15.95" customHeight="1" x14ac:dyDescent="0.25">
      <c r="A156" s="77" t="s">
        <v>2428</v>
      </c>
      <c r="B156" s="152" t="s">
        <v>985</v>
      </c>
      <c r="C156" s="130"/>
      <c r="D156" s="130"/>
      <c r="E156" s="130"/>
      <c r="F156" s="130"/>
      <c r="G156" s="152"/>
    </row>
    <row r="157" spans="1:7" ht="15.95" customHeight="1" x14ac:dyDescent="0.25">
      <c r="A157" s="77" t="s">
        <v>2429</v>
      </c>
      <c r="B157" s="152" t="s">
        <v>985</v>
      </c>
      <c r="C157" s="130"/>
      <c r="D157" s="130"/>
      <c r="E157" s="130"/>
      <c r="F157" s="130"/>
      <c r="G157" s="152"/>
    </row>
    <row r="158" spans="1:7" ht="15.95" customHeight="1" x14ac:dyDescent="0.25">
      <c r="A158" s="77" t="s">
        <v>2430</v>
      </c>
      <c r="B158" s="152" t="s">
        <v>985</v>
      </c>
      <c r="C158" s="130"/>
      <c r="D158" s="130"/>
      <c r="E158" s="130"/>
      <c r="F158" s="130"/>
      <c r="G158" s="152"/>
    </row>
    <row r="159" spans="1:7" ht="15.95" customHeight="1" x14ac:dyDescent="0.25">
      <c r="A159" s="77" t="s">
        <v>2431</v>
      </c>
      <c r="B159" s="152" t="s">
        <v>985</v>
      </c>
      <c r="C159" s="130"/>
      <c r="D159" s="130"/>
      <c r="E159" s="130"/>
      <c r="F159" s="130"/>
      <c r="G159" s="152"/>
    </row>
    <row r="160" spans="1:7" ht="15.95" customHeight="1" x14ac:dyDescent="0.25">
      <c r="A160" s="77" t="s">
        <v>2432</v>
      </c>
      <c r="B160" s="152" t="s">
        <v>985</v>
      </c>
      <c r="C160" s="130"/>
      <c r="D160" s="130"/>
      <c r="E160" s="130"/>
      <c r="F160" s="130"/>
      <c r="G160" s="152"/>
    </row>
    <row r="161" spans="1:7" ht="15.95" customHeight="1" x14ac:dyDescent="0.25">
      <c r="A161" s="77" t="s">
        <v>2433</v>
      </c>
      <c r="B161" s="152" t="s">
        <v>985</v>
      </c>
      <c r="C161" s="130"/>
      <c r="D161" s="130"/>
      <c r="E161" s="130"/>
      <c r="F161" s="130"/>
      <c r="G161" s="152"/>
    </row>
    <row r="162" spans="1:7" ht="15.95" customHeight="1" x14ac:dyDescent="0.25">
      <c r="A162" s="77" t="s">
        <v>2434</v>
      </c>
      <c r="B162" s="152" t="s">
        <v>985</v>
      </c>
      <c r="C162" s="130"/>
      <c r="D162" s="130"/>
      <c r="E162" s="130"/>
      <c r="F162" s="130"/>
      <c r="G162" s="152"/>
    </row>
    <row r="163" spans="1:7" ht="15.95" customHeight="1" x14ac:dyDescent="0.25">
      <c r="A163" s="77" t="s">
        <v>2435</v>
      </c>
      <c r="B163" s="152" t="s">
        <v>985</v>
      </c>
      <c r="C163" s="130"/>
      <c r="D163" s="130"/>
      <c r="E163" s="130"/>
      <c r="F163" s="130"/>
      <c r="G163" s="152"/>
    </row>
    <row r="164" spans="1:7" ht="15.95" customHeight="1" x14ac:dyDescent="0.25">
      <c r="A164" s="77" t="s">
        <v>2436</v>
      </c>
      <c r="B164" s="152" t="s">
        <v>985</v>
      </c>
      <c r="C164" s="130"/>
      <c r="D164" s="130"/>
      <c r="E164" s="130"/>
      <c r="F164" s="130"/>
      <c r="G164" s="152"/>
    </row>
    <row r="165" spans="1:7" ht="15.95" customHeight="1" x14ac:dyDescent="0.25">
      <c r="A165" s="77" t="s">
        <v>2437</v>
      </c>
      <c r="B165" s="152" t="s">
        <v>985</v>
      </c>
      <c r="C165" s="130"/>
      <c r="D165" s="130"/>
      <c r="E165" s="130"/>
      <c r="F165" s="130"/>
      <c r="G165" s="152"/>
    </row>
    <row r="166" spans="1:7" ht="15.95" customHeight="1" x14ac:dyDescent="0.25">
      <c r="A166" s="77" t="s">
        <v>2438</v>
      </c>
      <c r="B166" s="152" t="s">
        <v>985</v>
      </c>
      <c r="C166" s="130"/>
      <c r="D166" s="130"/>
      <c r="E166" s="130"/>
      <c r="F166" s="130"/>
      <c r="G166" s="152"/>
    </row>
    <row r="167" spans="1:7" ht="15.95" customHeight="1" x14ac:dyDescent="0.25">
      <c r="A167" s="77" t="s">
        <v>2439</v>
      </c>
      <c r="B167" s="152" t="s">
        <v>985</v>
      </c>
      <c r="C167" s="130"/>
      <c r="D167" s="130"/>
      <c r="E167" s="130"/>
      <c r="F167" s="130"/>
      <c r="G167" s="152"/>
    </row>
    <row r="168" spans="1:7" ht="15.95" customHeight="1" x14ac:dyDescent="0.25">
      <c r="A168" s="77" t="s">
        <v>2440</v>
      </c>
      <c r="B168" s="152" t="s">
        <v>985</v>
      </c>
      <c r="C168" s="130"/>
      <c r="D168" s="130"/>
      <c r="E168" s="130"/>
      <c r="F168" s="130"/>
      <c r="G168" s="152"/>
    </row>
    <row r="169" spans="1:7" ht="15.95" customHeight="1" x14ac:dyDescent="0.25">
      <c r="A169" s="77" t="s">
        <v>2441</v>
      </c>
      <c r="B169" s="152" t="s">
        <v>985</v>
      </c>
      <c r="C169" s="130"/>
      <c r="D169" s="130"/>
      <c r="E169" s="130"/>
      <c r="F169" s="130"/>
      <c r="G169" s="152"/>
    </row>
    <row r="170" spans="1:7" ht="15.95" customHeight="1" x14ac:dyDescent="0.25">
      <c r="A170" s="83"/>
      <c r="B170" s="240" t="s">
        <v>1018</v>
      </c>
      <c r="C170" s="240" t="s">
        <v>854</v>
      </c>
      <c r="D170" s="240" t="s">
        <v>855</v>
      </c>
      <c r="E170" s="240"/>
      <c r="F170" s="240" t="s">
        <v>818</v>
      </c>
      <c r="G170" s="240"/>
    </row>
    <row r="171" spans="1:7" ht="15.95" customHeight="1" x14ac:dyDescent="0.25">
      <c r="A171" s="77" t="s">
        <v>2442</v>
      </c>
      <c r="B171" s="119" t="s">
        <v>1020</v>
      </c>
      <c r="C171" s="130">
        <v>0.77394559439999999</v>
      </c>
      <c r="D171" s="130">
        <v>0.55490252679999996</v>
      </c>
      <c r="E171" s="196"/>
      <c r="F171" s="130">
        <v>0.58802226719999995</v>
      </c>
      <c r="G171" s="152"/>
    </row>
    <row r="172" spans="1:7" ht="15.95" customHeight="1" x14ac:dyDescent="0.25">
      <c r="A172" s="77" t="s">
        <v>2443</v>
      </c>
      <c r="B172" s="119" t="s">
        <v>1022</v>
      </c>
      <c r="C172" s="130">
        <v>0.22605440560000001</v>
      </c>
      <c r="D172" s="130">
        <v>0.44509747319999998</v>
      </c>
      <c r="E172" s="196"/>
      <c r="F172" s="130">
        <v>0.4119777328</v>
      </c>
      <c r="G172" s="152"/>
    </row>
    <row r="173" spans="1:7" ht="15.95" customHeight="1" x14ac:dyDescent="0.25">
      <c r="A173" s="77" t="s">
        <v>2444</v>
      </c>
      <c r="B173" s="119" t="s">
        <v>371</v>
      </c>
      <c r="C173" s="130">
        <v>0</v>
      </c>
      <c r="D173" s="130">
        <v>0</v>
      </c>
      <c r="E173" s="196"/>
      <c r="F173" s="130">
        <v>0</v>
      </c>
      <c r="G173" s="152"/>
    </row>
    <row r="174" spans="1:7" ht="15.95" customHeight="1" x14ac:dyDescent="0.25">
      <c r="A174" s="77" t="s">
        <v>2445</v>
      </c>
      <c r="B174" s="81"/>
      <c r="C174" s="130"/>
      <c r="D174" s="130"/>
      <c r="E174" s="196"/>
      <c r="F174" s="130"/>
      <c r="G174" s="152"/>
    </row>
    <row r="175" spans="1:7" ht="15.95" customHeight="1" x14ac:dyDescent="0.25">
      <c r="A175" s="77" t="s">
        <v>2446</v>
      </c>
      <c r="B175" s="81"/>
      <c r="C175" s="130"/>
      <c r="D175" s="130"/>
      <c r="E175" s="196"/>
      <c r="F175" s="130"/>
      <c r="G175" s="152"/>
    </row>
    <row r="176" spans="1:7" ht="15.95" customHeight="1" x14ac:dyDescent="0.25">
      <c r="A176" s="77" t="s">
        <v>2447</v>
      </c>
      <c r="B176" s="81"/>
      <c r="C176" s="130"/>
      <c r="D176" s="130"/>
      <c r="E176" s="196"/>
      <c r="F176" s="130"/>
      <c r="G176" s="152"/>
    </row>
    <row r="177" spans="1:7" ht="15.95" customHeight="1" x14ac:dyDescent="0.25">
      <c r="A177" s="77" t="s">
        <v>2448</v>
      </c>
      <c r="B177" s="81"/>
      <c r="C177" s="130"/>
      <c r="D177" s="130"/>
      <c r="E177" s="196"/>
      <c r="F177" s="130"/>
      <c r="G177" s="152"/>
    </row>
    <row r="178" spans="1:7" ht="15.95" customHeight="1" x14ac:dyDescent="0.25">
      <c r="A178" s="77" t="s">
        <v>2449</v>
      </c>
      <c r="B178" s="81"/>
      <c r="C178" s="130"/>
      <c r="D178" s="130"/>
      <c r="E178" s="196"/>
      <c r="F178" s="130"/>
      <c r="G178" s="152"/>
    </row>
    <row r="179" spans="1:7" ht="15.95" customHeight="1" x14ac:dyDescent="0.25">
      <c r="A179" s="77" t="s">
        <v>2450</v>
      </c>
      <c r="B179" s="81"/>
      <c r="C179" s="130"/>
      <c r="D179" s="130"/>
      <c r="E179" s="196"/>
      <c r="F179" s="130"/>
      <c r="G179" s="152"/>
    </row>
    <row r="180" spans="1:7" ht="15.95" customHeight="1" x14ac:dyDescent="0.25">
      <c r="A180" s="83"/>
      <c r="B180" s="240" t="s">
        <v>1030</v>
      </c>
      <c r="C180" s="240" t="s">
        <v>854</v>
      </c>
      <c r="D180" s="240" t="s">
        <v>855</v>
      </c>
      <c r="E180" s="240"/>
      <c r="F180" s="240" t="s">
        <v>818</v>
      </c>
      <c r="G180" s="240"/>
    </row>
    <row r="181" spans="1:7" ht="15.95" customHeight="1" x14ac:dyDescent="0.25">
      <c r="A181" s="77" t="s">
        <v>2451</v>
      </c>
      <c r="B181" s="119" t="s">
        <v>1032</v>
      </c>
      <c r="C181" s="130">
        <v>0.61282321340000001</v>
      </c>
      <c r="D181" s="130">
        <v>0.78894900480000008</v>
      </c>
      <c r="E181" s="196"/>
      <c r="F181" s="130">
        <v>0.76231844050000008</v>
      </c>
      <c r="G181" s="152"/>
    </row>
    <row r="182" spans="1:7" ht="15.95" customHeight="1" x14ac:dyDescent="0.25">
      <c r="A182" s="77" t="s">
        <v>2452</v>
      </c>
      <c r="B182" s="119" t="s">
        <v>1034</v>
      </c>
      <c r="C182" s="130">
        <v>0.38717678659999999</v>
      </c>
      <c r="D182" s="130">
        <v>0.21105099520000001</v>
      </c>
      <c r="E182" s="196"/>
      <c r="F182" s="130">
        <v>0.2376815595</v>
      </c>
      <c r="G182" s="152"/>
    </row>
    <row r="183" spans="1:7" ht="15.95" customHeight="1" x14ac:dyDescent="0.25">
      <c r="A183" s="77" t="s">
        <v>2453</v>
      </c>
      <c r="B183" s="119" t="s">
        <v>371</v>
      </c>
      <c r="C183" s="130">
        <v>0</v>
      </c>
      <c r="D183" s="130">
        <v>0</v>
      </c>
      <c r="E183" s="196"/>
      <c r="F183" s="130">
        <v>0</v>
      </c>
      <c r="G183" s="152"/>
    </row>
    <row r="184" spans="1:7" ht="15.95" customHeight="1" x14ac:dyDescent="0.25">
      <c r="A184" s="77" t="s">
        <v>2454</v>
      </c>
      <c r="B184" s="81"/>
      <c r="C184" s="81"/>
      <c r="D184" s="81"/>
      <c r="E184" s="135"/>
      <c r="F184" s="81"/>
      <c r="G184" s="152"/>
    </row>
    <row r="185" spans="1:7" ht="15.95" customHeight="1" x14ac:dyDescent="0.25">
      <c r="A185" s="77" t="s">
        <v>2455</v>
      </c>
      <c r="B185" s="81"/>
      <c r="C185" s="81"/>
      <c r="D185" s="81"/>
      <c r="E185" s="135"/>
      <c r="F185" s="81"/>
      <c r="G185" s="152"/>
    </row>
    <row r="186" spans="1:7" ht="15.95" customHeight="1" x14ac:dyDescent="0.25">
      <c r="A186" s="77" t="s">
        <v>2456</v>
      </c>
      <c r="B186" s="81"/>
      <c r="C186" s="81"/>
      <c r="D186" s="81"/>
      <c r="E186" s="135"/>
      <c r="F186" s="81"/>
      <c r="G186" s="152"/>
    </row>
    <row r="187" spans="1:7" ht="15.95" customHeight="1" x14ac:dyDescent="0.25">
      <c r="A187" s="77" t="s">
        <v>2457</v>
      </c>
      <c r="B187" s="81"/>
      <c r="C187" s="81"/>
      <c r="D187" s="81"/>
      <c r="E187" s="135"/>
      <c r="F187" s="81"/>
      <c r="G187" s="152"/>
    </row>
    <row r="188" spans="1:7" ht="15.95" customHeight="1" x14ac:dyDescent="0.25">
      <c r="A188" s="77" t="s">
        <v>2458</v>
      </c>
      <c r="B188" s="81"/>
      <c r="C188" s="81"/>
      <c r="D188" s="81"/>
      <c r="E188" s="135"/>
      <c r="F188" s="81"/>
      <c r="G188" s="152"/>
    </row>
    <row r="189" spans="1:7" ht="15.95" customHeight="1" x14ac:dyDescent="0.25">
      <c r="A189" s="77" t="s">
        <v>2459</v>
      </c>
      <c r="B189" s="81"/>
      <c r="C189" s="81"/>
      <c r="D189" s="81"/>
      <c r="E189" s="135"/>
      <c r="F189" s="81"/>
      <c r="G189" s="152"/>
    </row>
    <row r="190" spans="1:7" ht="15.95" customHeight="1" x14ac:dyDescent="0.25">
      <c r="A190" s="83"/>
      <c r="B190" s="240" t="s">
        <v>1042</v>
      </c>
      <c r="C190" s="240" t="s">
        <v>854</v>
      </c>
      <c r="D190" s="240" t="s">
        <v>855</v>
      </c>
      <c r="E190" s="240"/>
      <c r="F190" s="240" t="s">
        <v>818</v>
      </c>
      <c r="G190" s="240"/>
    </row>
    <row r="191" spans="1:7" ht="15.95" customHeight="1" x14ac:dyDescent="0.25">
      <c r="A191" s="77" t="s">
        <v>2460</v>
      </c>
      <c r="B191" s="251" t="s">
        <v>1044</v>
      </c>
      <c r="C191" s="130">
        <v>0.18398415030000001</v>
      </c>
      <c r="D191" s="130">
        <v>0.14509713430000001</v>
      </c>
      <c r="E191" s="196"/>
      <c r="F191" s="130">
        <v>0.1509769272</v>
      </c>
      <c r="G191" s="152"/>
    </row>
    <row r="192" spans="1:7" ht="15.95" customHeight="1" x14ac:dyDescent="0.25">
      <c r="A192" s="77" t="s">
        <v>2461</v>
      </c>
      <c r="B192" s="251" t="s">
        <v>1046</v>
      </c>
      <c r="C192" s="130">
        <v>9.8302682500000002E-2</v>
      </c>
      <c r="D192" s="130">
        <v>0.25032593829999999</v>
      </c>
      <c r="E192" s="196"/>
      <c r="F192" s="130">
        <v>0.22733972459999999</v>
      </c>
      <c r="G192" s="152"/>
    </row>
    <row r="193" spans="1:7" ht="15.95" customHeight="1" x14ac:dyDescent="0.25">
      <c r="A193" s="77" t="s">
        <v>2462</v>
      </c>
      <c r="B193" s="251" t="s">
        <v>1048</v>
      </c>
      <c r="C193" s="130">
        <v>4.7338332300000001E-2</v>
      </c>
      <c r="D193" s="130">
        <v>0.2210348731</v>
      </c>
      <c r="E193" s="130"/>
      <c r="F193" s="130">
        <v>0.1947716162</v>
      </c>
      <c r="G193" s="152"/>
    </row>
    <row r="194" spans="1:7" ht="15.95" customHeight="1" x14ac:dyDescent="0.25">
      <c r="A194" s="77" t="s">
        <v>2463</v>
      </c>
      <c r="B194" s="251" t="s">
        <v>1050</v>
      </c>
      <c r="C194" s="130">
        <v>0.2004016854</v>
      </c>
      <c r="D194" s="130">
        <v>0.187707395</v>
      </c>
      <c r="E194" s="130"/>
      <c r="F194" s="130">
        <v>0.18962679660000001</v>
      </c>
      <c r="G194" s="152"/>
    </row>
    <row r="195" spans="1:7" ht="15.95" customHeight="1" x14ac:dyDescent="0.25">
      <c r="A195" s="77" t="s">
        <v>2464</v>
      </c>
      <c r="B195" s="251" t="s">
        <v>1052</v>
      </c>
      <c r="C195" s="130">
        <v>0.46997314950000002</v>
      </c>
      <c r="D195" s="130">
        <v>0.19583465929999999</v>
      </c>
      <c r="E195" s="130"/>
      <c r="F195" s="130">
        <v>0.23728493540000001</v>
      </c>
      <c r="G195" s="152"/>
    </row>
    <row r="196" spans="1:7" ht="15.95" customHeight="1" x14ac:dyDescent="0.25">
      <c r="A196" s="77" t="s">
        <v>2465</v>
      </c>
      <c r="B196" s="158"/>
      <c r="C196" s="130"/>
      <c r="D196" s="130"/>
      <c r="E196" s="130"/>
      <c r="F196" s="130"/>
      <c r="G196" s="152"/>
    </row>
    <row r="197" spans="1:7" ht="15.95" customHeight="1" x14ac:dyDescent="0.25">
      <c r="A197" s="77" t="s">
        <v>2466</v>
      </c>
      <c r="B197" s="158"/>
      <c r="C197" s="130"/>
      <c r="D197" s="130"/>
      <c r="E197" s="130"/>
      <c r="F197" s="130"/>
      <c r="G197" s="152"/>
    </row>
    <row r="198" spans="1:7" ht="15.95" customHeight="1" x14ac:dyDescent="0.25">
      <c r="A198" s="77" t="s">
        <v>2467</v>
      </c>
      <c r="B198" s="168"/>
      <c r="C198" s="130"/>
      <c r="D198" s="130"/>
      <c r="E198" s="130"/>
      <c r="F198" s="130"/>
      <c r="G198" s="152"/>
    </row>
    <row r="199" spans="1:7" ht="15.95" customHeight="1" x14ac:dyDescent="0.25">
      <c r="A199" s="77" t="s">
        <v>2468</v>
      </c>
      <c r="B199" s="168"/>
      <c r="C199" s="130"/>
      <c r="D199" s="130"/>
      <c r="E199" s="130"/>
      <c r="F199" s="130"/>
      <c r="G199" s="152"/>
    </row>
    <row r="200" spans="1:7" ht="15.95" customHeight="1" x14ac:dyDescent="0.25">
      <c r="A200" s="83"/>
      <c r="B200" s="240" t="s">
        <v>1057</v>
      </c>
      <c r="C200" s="240" t="s">
        <v>854</v>
      </c>
      <c r="D200" s="240" t="s">
        <v>855</v>
      </c>
      <c r="E200" s="240"/>
      <c r="F200" s="240" t="s">
        <v>818</v>
      </c>
      <c r="G200" s="240"/>
    </row>
    <row r="201" spans="1:7" ht="15.95" customHeight="1" x14ac:dyDescent="0.25">
      <c r="A201" s="77" t="s">
        <v>2469</v>
      </c>
      <c r="B201" s="119" t="s">
        <v>1059</v>
      </c>
      <c r="C201" s="130">
        <v>0</v>
      </c>
      <c r="D201" s="130">
        <v>0</v>
      </c>
      <c r="E201" s="196"/>
      <c r="F201" s="130">
        <v>0</v>
      </c>
      <c r="G201" s="152"/>
    </row>
    <row r="202" spans="1:7" ht="15.95" customHeight="1" x14ac:dyDescent="0.25">
      <c r="A202" s="77" t="s">
        <v>2470</v>
      </c>
      <c r="B202" s="169" t="s">
        <v>2471</v>
      </c>
      <c r="C202" s="130">
        <v>0</v>
      </c>
      <c r="D202" s="130">
        <v>0</v>
      </c>
      <c r="E202" s="196"/>
      <c r="F202" s="130">
        <v>0</v>
      </c>
      <c r="G202" s="152"/>
    </row>
    <row r="203" spans="1:7" ht="15.95" customHeight="1" x14ac:dyDescent="0.25">
      <c r="A203" s="77" t="s">
        <v>2472</v>
      </c>
      <c r="B203" s="170"/>
      <c r="C203" s="130"/>
      <c r="D203" s="130"/>
      <c r="E203" s="196"/>
      <c r="F203" s="130"/>
      <c r="G203" s="152"/>
    </row>
    <row r="204" spans="1:7" ht="15.95" customHeight="1" x14ac:dyDescent="0.25">
      <c r="A204" s="77" t="s">
        <v>2473</v>
      </c>
      <c r="B204" s="170"/>
      <c r="C204" s="130"/>
      <c r="D204" s="130"/>
      <c r="E204" s="196"/>
      <c r="F204" s="130"/>
      <c r="G204" s="152"/>
    </row>
    <row r="205" spans="1:7" ht="15.95" customHeight="1" x14ac:dyDescent="0.25">
      <c r="A205" s="77" t="s">
        <v>2474</v>
      </c>
      <c r="B205" s="170"/>
      <c r="C205" s="130"/>
      <c r="D205" s="130"/>
      <c r="E205" s="196"/>
      <c r="F205" s="130"/>
      <c r="G205" s="152"/>
    </row>
    <row r="206" spans="1:7" ht="15.95" customHeight="1" x14ac:dyDescent="0.25">
      <c r="A206" s="77" t="s">
        <v>2475</v>
      </c>
      <c r="B206" s="152"/>
      <c r="C206" s="152"/>
      <c r="D206" s="152"/>
      <c r="E206" s="152"/>
      <c r="F206" s="152"/>
      <c r="G206" s="152"/>
    </row>
    <row r="207" spans="1:7" ht="15.95" customHeight="1" x14ac:dyDescent="0.25">
      <c r="A207" s="77" t="s">
        <v>2476</v>
      </c>
      <c r="B207" s="152"/>
      <c r="C207" s="152"/>
      <c r="D207" s="152"/>
      <c r="E207" s="152"/>
      <c r="F207" s="152"/>
      <c r="G207" s="152"/>
    </row>
    <row r="208" spans="1:7" ht="15.95" customHeight="1" x14ac:dyDescent="0.25">
      <c r="A208" s="77" t="s">
        <v>2477</v>
      </c>
      <c r="B208" s="152"/>
      <c r="C208" s="152"/>
      <c r="D208" s="152"/>
      <c r="E208" s="152"/>
      <c r="F208" s="152"/>
      <c r="G208" s="152"/>
    </row>
    <row r="209" spans="1:7" ht="20.100000000000001" customHeight="1" x14ac:dyDescent="0.25">
      <c r="A209" s="131"/>
      <c r="B209" s="275" t="s">
        <v>2478</v>
      </c>
      <c r="C209" s="281"/>
      <c r="D209" s="281"/>
      <c r="E209" s="281"/>
      <c r="F209" s="281"/>
      <c r="G209" s="281"/>
    </row>
    <row r="210" spans="1:7" ht="15.95" customHeight="1" x14ac:dyDescent="0.25">
      <c r="A210" s="83"/>
      <c r="B210" s="240" t="s">
        <v>1065</v>
      </c>
      <c r="C210" s="240" t="s">
        <v>1066</v>
      </c>
      <c r="D210" s="240" t="s">
        <v>1067</v>
      </c>
      <c r="E210" s="240"/>
      <c r="F210" s="240" t="s">
        <v>854</v>
      </c>
      <c r="G210" s="240" t="s">
        <v>1068</v>
      </c>
    </row>
    <row r="211" spans="1:7" ht="15.95" customHeight="1" x14ac:dyDescent="0.25">
      <c r="A211" s="77" t="s">
        <v>2479</v>
      </c>
      <c r="B211" s="176" t="s">
        <v>1070</v>
      </c>
      <c r="C211" s="134">
        <v>12083.577985</v>
      </c>
      <c r="D211" s="81"/>
      <c r="E211" s="183"/>
      <c r="F211" s="185"/>
      <c r="G211" s="185"/>
    </row>
    <row r="212" spans="1:7" x14ac:dyDescent="0.25">
      <c r="A212" s="103"/>
      <c r="B212" s="151"/>
      <c r="C212" s="183"/>
      <c r="D212" s="183"/>
      <c r="E212" s="183"/>
      <c r="F212" s="185"/>
      <c r="G212" s="185"/>
    </row>
    <row r="213" spans="1:7" ht="15.95" customHeight="1" x14ac:dyDescent="0.25">
      <c r="A213" s="215"/>
      <c r="B213" s="176" t="s">
        <v>1071</v>
      </c>
      <c r="C213" s="183"/>
      <c r="D213" s="183"/>
      <c r="E213" s="183"/>
      <c r="F213" s="185"/>
      <c r="G213" s="185"/>
    </row>
    <row r="214" spans="1:7" ht="15.95" customHeight="1" x14ac:dyDescent="0.25">
      <c r="A214" s="77" t="s">
        <v>2480</v>
      </c>
      <c r="B214" s="152" t="s">
        <v>1073</v>
      </c>
      <c r="C214" s="134">
        <v>0</v>
      </c>
      <c r="D214" s="171">
        <v>0</v>
      </c>
      <c r="E214" s="183"/>
      <c r="F214" s="246">
        <f t="shared" ref="F214:F237" si="1">IF(OR($C$238=0,NOT(ISNUMBER($C$238)),NOT(ISNUMBER(C214))),"",C214/$C$238)</f>
        <v>0</v>
      </c>
      <c r="G214" s="246">
        <f t="shared" ref="G214:G237" si="2">IF(OR($D$238=0,NOT(ISNUMBER($D$238)),NOT(ISNUMBER(D214))),"",D214/$D$238)</f>
        <v>0</v>
      </c>
    </row>
    <row r="215" spans="1:7" ht="15.95" customHeight="1" x14ac:dyDescent="0.25">
      <c r="A215" s="77" t="s">
        <v>2481</v>
      </c>
      <c r="B215" s="152" t="s">
        <v>1075</v>
      </c>
      <c r="C215" s="134">
        <v>2.5595412099999999</v>
      </c>
      <c r="D215" s="171">
        <v>4</v>
      </c>
      <c r="E215" s="183"/>
      <c r="F215" s="246">
        <f t="shared" si="1"/>
        <v>3.088103997233469E-3</v>
      </c>
      <c r="G215" s="246">
        <f t="shared" si="2"/>
        <v>5.7971014492753624E-2</v>
      </c>
    </row>
    <row r="216" spans="1:7" ht="15.95" customHeight="1" x14ac:dyDescent="0.25">
      <c r="A216" s="77" t="s">
        <v>2482</v>
      </c>
      <c r="B216" s="152" t="s">
        <v>1077</v>
      </c>
      <c r="C216" s="134">
        <v>153.739233687</v>
      </c>
      <c r="D216" s="171">
        <v>32</v>
      </c>
      <c r="E216" s="183"/>
      <c r="F216" s="246">
        <f t="shared" si="1"/>
        <v>0.18548743822742947</v>
      </c>
      <c r="G216" s="246">
        <f t="shared" si="2"/>
        <v>0.46376811594202899</v>
      </c>
    </row>
    <row r="217" spans="1:7" ht="15.95" customHeight="1" x14ac:dyDescent="0.25">
      <c r="A217" s="77" t="s">
        <v>2483</v>
      </c>
      <c r="B217" s="152" t="s">
        <v>1079</v>
      </c>
      <c r="C217" s="134">
        <v>672.54028372699997</v>
      </c>
      <c r="D217" s="171">
        <v>33</v>
      </c>
      <c r="E217" s="183"/>
      <c r="F217" s="246">
        <f t="shared" si="1"/>
        <v>0.811424457775337</v>
      </c>
      <c r="G217" s="246">
        <f t="shared" si="2"/>
        <v>0.47826086956521741</v>
      </c>
    </row>
    <row r="218" spans="1:7" ht="15.95" customHeight="1" x14ac:dyDescent="0.25">
      <c r="A218" s="77" t="s">
        <v>2484</v>
      </c>
      <c r="B218" s="152" t="s">
        <v>985</v>
      </c>
      <c r="C218" s="134"/>
      <c r="D218" s="171"/>
      <c r="E218" s="183"/>
      <c r="F218" s="246" t="str">
        <f t="shared" si="1"/>
        <v/>
      </c>
      <c r="G218" s="246" t="str">
        <f t="shared" si="2"/>
        <v/>
      </c>
    </row>
    <row r="219" spans="1:7" ht="15.95" customHeight="1" x14ac:dyDescent="0.25">
      <c r="A219" s="77" t="s">
        <v>2485</v>
      </c>
      <c r="B219" s="152" t="s">
        <v>985</v>
      </c>
      <c r="C219" s="134"/>
      <c r="D219" s="171"/>
      <c r="E219" s="183"/>
      <c r="F219" s="246" t="str">
        <f t="shared" si="1"/>
        <v/>
      </c>
      <c r="G219" s="246" t="str">
        <f t="shared" si="2"/>
        <v/>
      </c>
    </row>
    <row r="220" spans="1:7" ht="15.95" customHeight="1" x14ac:dyDescent="0.25">
      <c r="A220" s="77" t="s">
        <v>2486</v>
      </c>
      <c r="B220" s="152" t="s">
        <v>985</v>
      </c>
      <c r="C220" s="134"/>
      <c r="D220" s="171"/>
      <c r="E220" s="183"/>
      <c r="F220" s="246" t="str">
        <f t="shared" si="1"/>
        <v/>
      </c>
      <c r="G220" s="246" t="str">
        <f t="shared" si="2"/>
        <v/>
      </c>
    </row>
    <row r="221" spans="1:7" ht="15.95" customHeight="1" x14ac:dyDescent="0.25">
      <c r="A221" s="77" t="s">
        <v>2487</v>
      </c>
      <c r="B221" s="152" t="s">
        <v>985</v>
      </c>
      <c r="C221" s="134"/>
      <c r="D221" s="171"/>
      <c r="E221" s="183"/>
      <c r="F221" s="246" t="str">
        <f t="shared" si="1"/>
        <v/>
      </c>
      <c r="G221" s="246" t="str">
        <f t="shared" si="2"/>
        <v/>
      </c>
    </row>
    <row r="222" spans="1:7" ht="15.95" customHeight="1" x14ac:dyDescent="0.25">
      <c r="A222" s="77" t="s">
        <v>2488</v>
      </c>
      <c r="B222" s="152" t="s">
        <v>985</v>
      </c>
      <c r="C222" s="134"/>
      <c r="D222" s="171"/>
      <c r="E222" s="183"/>
      <c r="F222" s="246" t="str">
        <f t="shared" si="1"/>
        <v/>
      </c>
      <c r="G222" s="246" t="str">
        <f t="shared" si="2"/>
        <v/>
      </c>
    </row>
    <row r="223" spans="1:7" ht="15.95" customHeight="1" x14ac:dyDescent="0.25">
      <c r="A223" s="77" t="s">
        <v>2489</v>
      </c>
      <c r="B223" s="152" t="s">
        <v>985</v>
      </c>
      <c r="C223" s="134"/>
      <c r="D223" s="171"/>
      <c r="E223" s="152"/>
      <c r="F223" s="246" t="str">
        <f t="shared" si="1"/>
        <v/>
      </c>
      <c r="G223" s="246" t="str">
        <f t="shared" si="2"/>
        <v/>
      </c>
    </row>
    <row r="224" spans="1:7" ht="15.95" customHeight="1" x14ac:dyDescent="0.25">
      <c r="A224" s="77" t="s">
        <v>2490</v>
      </c>
      <c r="B224" s="152" t="s">
        <v>985</v>
      </c>
      <c r="C224" s="134"/>
      <c r="D224" s="171"/>
      <c r="E224" s="152"/>
      <c r="F224" s="246" t="str">
        <f t="shared" si="1"/>
        <v/>
      </c>
      <c r="G224" s="246" t="str">
        <f t="shared" si="2"/>
        <v/>
      </c>
    </row>
    <row r="225" spans="1:7" ht="15.95" customHeight="1" x14ac:dyDescent="0.25">
      <c r="A225" s="77" t="s">
        <v>2491</v>
      </c>
      <c r="B225" s="152" t="s">
        <v>985</v>
      </c>
      <c r="C225" s="134"/>
      <c r="D225" s="171"/>
      <c r="E225" s="152"/>
      <c r="F225" s="246" t="str">
        <f t="shared" si="1"/>
        <v/>
      </c>
      <c r="G225" s="246" t="str">
        <f t="shared" si="2"/>
        <v/>
      </c>
    </row>
    <row r="226" spans="1:7" ht="15.95" customHeight="1" x14ac:dyDescent="0.25">
      <c r="A226" s="77" t="s">
        <v>2492</v>
      </c>
      <c r="B226" s="152" t="s">
        <v>985</v>
      </c>
      <c r="C226" s="134"/>
      <c r="D226" s="171"/>
      <c r="E226" s="152"/>
      <c r="F226" s="246" t="str">
        <f t="shared" si="1"/>
        <v/>
      </c>
      <c r="G226" s="246" t="str">
        <f t="shared" si="2"/>
        <v/>
      </c>
    </row>
    <row r="227" spans="1:7" ht="15.95" customHeight="1" x14ac:dyDescent="0.25">
      <c r="A227" s="77" t="s">
        <v>2493</v>
      </c>
      <c r="B227" s="152" t="s">
        <v>985</v>
      </c>
      <c r="C227" s="134"/>
      <c r="D227" s="171"/>
      <c r="E227" s="152"/>
      <c r="F227" s="246" t="str">
        <f t="shared" si="1"/>
        <v/>
      </c>
      <c r="G227" s="246" t="str">
        <f t="shared" si="2"/>
        <v/>
      </c>
    </row>
    <row r="228" spans="1:7" ht="15.95" customHeight="1" x14ac:dyDescent="0.25">
      <c r="A228" s="77" t="s">
        <v>2494</v>
      </c>
      <c r="B228" s="152" t="s">
        <v>985</v>
      </c>
      <c r="C228" s="134"/>
      <c r="D228" s="171"/>
      <c r="E228" s="152"/>
      <c r="F228" s="246" t="str">
        <f t="shared" si="1"/>
        <v/>
      </c>
      <c r="G228" s="246" t="str">
        <f t="shared" si="2"/>
        <v/>
      </c>
    </row>
    <row r="229" spans="1:7" ht="15.95" customHeight="1" x14ac:dyDescent="0.25">
      <c r="A229" s="77" t="s">
        <v>2495</v>
      </c>
      <c r="B229" s="152" t="s">
        <v>985</v>
      </c>
      <c r="C229" s="134"/>
      <c r="D229" s="171"/>
      <c r="E229" s="81"/>
      <c r="F229" s="246" t="str">
        <f t="shared" si="1"/>
        <v/>
      </c>
      <c r="G229" s="246" t="str">
        <f t="shared" si="2"/>
        <v/>
      </c>
    </row>
    <row r="230" spans="1:7" ht="15.95" customHeight="1" x14ac:dyDescent="0.25">
      <c r="A230" s="77" t="s">
        <v>2496</v>
      </c>
      <c r="B230" s="152" t="s">
        <v>985</v>
      </c>
      <c r="C230" s="134"/>
      <c r="D230" s="171"/>
      <c r="E230" s="179"/>
      <c r="F230" s="246" t="str">
        <f t="shared" si="1"/>
        <v/>
      </c>
      <c r="G230" s="246" t="str">
        <f t="shared" si="2"/>
        <v/>
      </c>
    </row>
    <row r="231" spans="1:7" ht="15.95" customHeight="1" x14ac:dyDescent="0.25">
      <c r="A231" s="77" t="s">
        <v>2497</v>
      </c>
      <c r="B231" s="152" t="s">
        <v>985</v>
      </c>
      <c r="C231" s="134"/>
      <c r="D231" s="171"/>
      <c r="E231" s="179"/>
      <c r="F231" s="246" t="str">
        <f t="shared" si="1"/>
        <v/>
      </c>
      <c r="G231" s="246" t="str">
        <f t="shared" si="2"/>
        <v/>
      </c>
    </row>
    <row r="232" spans="1:7" ht="15.95" customHeight="1" x14ac:dyDescent="0.25">
      <c r="A232" s="77" t="s">
        <v>2498</v>
      </c>
      <c r="B232" s="152" t="s">
        <v>985</v>
      </c>
      <c r="C232" s="134"/>
      <c r="D232" s="171"/>
      <c r="E232" s="179"/>
      <c r="F232" s="246" t="str">
        <f t="shared" si="1"/>
        <v/>
      </c>
      <c r="G232" s="246" t="str">
        <f t="shared" si="2"/>
        <v/>
      </c>
    </row>
    <row r="233" spans="1:7" ht="15.95" customHeight="1" x14ac:dyDescent="0.25">
      <c r="A233" s="77" t="s">
        <v>2499</v>
      </c>
      <c r="B233" s="152" t="s">
        <v>985</v>
      </c>
      <c r="C233" s="134"/>
      <c r="D233" s="171"/>
      <c r="E233" s="179"/>
      <c r="F233" s="246" t="str">
        <f t="shared" si="1"/>
        <v/>
      </c>
      <c r="G233" s="246" t="str">
        <f t="shared" si="2"/>
        <v/>
      </c>
    </row>
    <row r="234" spans="1:7" ht="15.95" customHeight="1" x14ac:dyDescent="0.25">
      <c r="A234" s="77" t="s">
        <v>2500</v>
      </c>
      <c r="B234" s="152" t="s">
        <v>985</v>
      </c>
      <c r="C234" s="134"/>
      <c r="D234" s="171"/>
      <c r="E234" s="179"/>
      <c r="F234" s="246" t="str">
        <f t="shared" si="1"/>
        <v/>
      </c>
      <c r="G234" s="246" t="str">
        <f t="shared" si="2"/>
        <v/>
      </c>
    </row>
    <row r="235" spans="1:7" ht="15.95" customHeight="1" x14ac:dyDescent="0.25">
      <c r="A235" s="77" t="s">
        <v>2501</v>
      </c>
      <c r="B235" s="152" t="s">
        <v>985</v>
      </c>
      <c r="C235" s="134"/>
      <c r="D235" s="171"/>
      <c r="E235" s="179"/>
      <c r="F235" s="246" t="str">
        <f t="shared" si="1"/>
        <v/>
      </c>
      <c r="G235" s="246" t="str">
        <f t="shared" si="2"/>
        <v/>
      </c>
    </row>
    <row r="236" spans="1:7" ht="15.95" customHeight="1" x14ac:dyDescent="0.25">
      <c r="A236" s="77" t="s">
        <v>2502</v>
      </c>
      <c r="B236" s="152" t="s">
        <v>985</v>
      </c>
      <c r="C236" s="134"/>
      <c r="D236" s="171"/>
      <c r="E236" s="179"/>
      <c r="F236" s="246" t="str">
        <f t="shared" si="1"/>
        <v/>
      </c>
      <c r="G236" s="246" t="str">
        <f t="shared" si="2"/>
        <v/>
      </c>
    </row>
    <row r="237" spans="1:7" ht="15.95" customHeight="1" x14ac:dyDescent="0.25">
      <c r="A237" s="77" t="s">
        <v>2503</v>
      </c>
      <c r="B237" s="152" t="s">
        <v>985</v>
      </c>
      <c r="C237" s="134"/>
      <c r="D237" s="171"/>
      <c r="E237" s="179"/>
      <c r="F237" s="246" t="str">
        <f t="shared" si="1"/>
        <v/>
      </c>
      <c r="G237" s="246" t="str">
        <f t="shared" si="2"/>
        <v/>
      </c>
    </row>
    <row r="238" spans="1:7" ht="15.95" customHeight="1" x14ac:dyDescent="0.25">
      <c r="A238" s="77" t="s">
        <v>2504</v>
      </c>
      <c r="B238" s="247" t="s">
        <v>373</v>
      </c>
      <c r="C238" s="248">
        <f>SUM(C214:C237)</f>
        <v>828.83905862400002</v>
      </c>
      <c r="D238" s="272">
        <f>SUM(D214:D237)</f>
        <v>69</v>
      </c>
      <c r="E238" s="179"/>
      <c r="F238" s="249">
        <f>SUM(F214:F237)</f>
        <v>1</v>
      </c>
      <c r="G238" s="249">
        <f>SUM(G214:G237)</f>
        <v>1</v>
      </c>
    </row>
    <row r="239" spans="1:7" ht="15.95" customHeight="1" x14ac:dyDescent="0.25">
      <c r="A239" s="83"/>
      <c r="B239" s="240" t="s">
        <v>1101</v>
      </c>
      <c r="C239" s="240" t="s">
        <v>1066</v>
      </c>
      <c r="D239" s="240" t="s">
        <v>1067</v>
      </c>
      <c r="E239" s="240"/>
      <c r="F239" s="240" t="s">
        <v>854</v>
      </c>
      <c r="G239" s="240" t="s">
        <v>1068</v>
      </c>
    </row>
    <row r="240" spans="1:7" ht="15.95" customHeight="1" x14ac:dyDescent="0.25">
      <c r="A240" s="77" t="s">
        <v>2505</v>
      </c>
      <c r="B240" s="119" t="s">
        <v>1103</v>
      </c>
      <c r="C240" s="130">
        <v>0.536755388</v>
      </c>
      <c r="D240" s="81"/>
      <c r="E240" s="81"/>
      <c r="F240" s="195"/>
      <c r="G240" s="195"/>
    </row>
    <row r="241" spans="1:7" x14ac:dyDescent="0.25">
      <c r="A241" s="215"/>
      <c r="B241" s="81"/>
      <c r="C241" s="81"/>
      <c r="D241" s="81"/>
      <c r="E241" s="81"/>
      <c r="F241" s="195"/>
      <c r="G241" s="195"/>
    </row>
    <row r="242" spans="1:7" ht="15.95" customHeight="1" x14ac:dyDescent="0.25">
      <c r="A242" s="215"/>
      <c r="B242" s="176" t="s">
        <v>1104</v>
      </c>
      <c r="C242" s="81"/>
      <c r="D242" s="81"/>
      <c r="E242" s="81"/>
      <c r="F242" s="195"/>
      <c r="G242" s="195"/>
    </row>
    <row r="243" spans="1:7" ht="15.95" customHeight="1" x14ac:dyDescent="0.25">
      <c r="A243" s="77" t="s">
        <v>2506</v>
      </c>
      <c r="B243" s="119" t="s">
        <v>1106</v>
      </c>
      <c r="C243" s="134">
        <v>79.894063594000002</v>
      </c>
      <c r="D243" s="171">
        <v>9</v>
      </c>
      <c r="E243" s="81"/>
      <c r="F243" s="246">
        <f t="shared" ref="F243:F250" si="3">IF(OR($C$251=0,NOT(ISNUMBER($C$251)),NOT(ISNUMBER(C243))),"",C243/$C$251)</f>
        <v>9.6392734829167451E-2</v>
      </c>
      <c r="G243" s="246">
        <f t="shared" ref="G243:G250" si="4">IF(OR($D$251=0,NOT(ISNUMBER($D$251)),NOT(ISNUMBER(D243))),"",D243/$D$251)</f>
        <v>0.13235294117647059</v>
      </c>
    </row>
    <row r="244" spans="1:7" ht="15.95" customHeight="1" x14ac:dyDescent="0.25">
      <c r="A244" s="77" t="s">
        <v>2507</v>
      </c>
      <c r="B244" s="119" t="s">
        <v>1108</v>
      </c>
      <c r="C244" s="134">
        <v>113.98636297199999</v>
      </c>
      <c r="D244" s="171">
        <v>12</v>
      </c>
      <c r="E244" s="81"/>
      <c r="F244" s="246">
        <f t="shared" si="3"/>
        <v>0.13752532748786581</v>
      </c>
      <c r="G244" s="246">
        <f t="shared" si="4"/>
        <v>0.17647058823529413</v>
      </c>
    </row>
    <row r="245" spans="1:7" ht="15.95" customHeight="1" x14ac:dyDescent="0.25">
      <c r="A245" s="77" t="s">
        <v>2508</v>
      </c>
      <c r="B245" s="119" t="s">
        <v>1110</v>
      </c>
      <c r="C245" s="134">
        <v>634.95863205799992</v>
      </c>
      <c r="D245" s="171">
        <v>47</v>
      </c>
      <c r="E245" s="81"/>
      <c r="F245" s="246">
        <f t="shared" si="3"/>
        <v>0.76608193768296673</v>
      </c>
      <c r="G245" s="246">
        <f t="shared" si="4"/>
        <v>0.69117647058823528</v>
      </c>
    </row>
    <row r="246" spans="1:7" ht="15.95" customHeight="1" x14ac:dyDescent="0.25">
      <c r="A246" s="77" t="s">
        <v>2509</v>
      </c>
      <c r="B246" s="119" t="s">
        <v>1112</v>
      </c>
      <c r="C246" s="134" t="s">
        <v>349</v>
      </c>
      <c r="D246" s="171" t="s">
        <v>349</v>
      </c>
      <c r="E246" s="81"/>
      <c r="F246" s="246" t="str">
        <f t="shared" si="3"/>
        <v/>
      </c>
      <c r="G246" s="246" t="str">
        <f t="shared" si="4"/>
        <v/>
      </c>
    </row>
    <row r="247" spans="1:7" ht="15.95" customHeight="1" x14ac:dyDescent="0.25">
      <c r="A247" s="77" t="s">
        <v>2510</v>
      </c>
      <c r="B247" s="119" t="s">
        <v>1114</v>
      </c>
      <c r="C247" s="134" t="s">
        <v>349</v>
      </c>
      <c r="D247" s="171" t="s">
        <v>349</v>
      </c>
      <c r="E247" s="81"/>
      <c r="F247" s="246" t="str">
        <f t="shared" si="3"/>
        <v/>
      </c>
      <c r="G247" s="246" t="str">
        <f t="shared" si="4"/>
        <v/>
      </c>
    </row>
    <row r="248" spans="1:7" ht="15.95" customHeight="1" x14ac:dyDescent="0.25">
      <c r="A248" s="77" t="s">
        <v>2511</v>
      </c>
      <c r="B248" s="119" t="s">
        <v>1116</v>
      </c>
      <c r="C248" s="134" t="s">
        <v>349</v>
      </c>
      <c r="D248" s="171" t="s">
        <v>349</v>
      </c>
      <c r="E248" s="81"/>
      <c r="F248" s="246" t="str">
        <f t="shared" si="3"/>
        <v/>
      </c>
      <c r="G248" s="246" t="str">
        <f t="shared" si="4"/>
        <v/>
      </c>
    </row>
    <row r="249" spans="1:7" ht="15.95" customHeight="1" x14ac:dyDescent="0.25">
      <c r="A249" s="77" t="s">
        <v>2512</v>
      </c>
      <c r="B249" s="119" t="s">
        <v>1118</v>
      </c>
      <c r="C249" s="134" t="s">
        <v>349</v>
      </c>
      <c r="D249" s="171" t="s">
        <v>349</v>
      </c>
      <c r="E249" s="81"/>
      <c r="F249" s="246" t="str">
        <f t="shared" si="3"/>
        <v/>
      </c>
      <c r="G249" s="246" t="str">
        <f t="shared" si="4"/>
        <v/>
      </c>
    </row>
    <row r="250" spans="1:7" ht="15.95" customHeight="1" x14ac:dyDescent="0.25">
      <c r="A250" s="77" t="s">
        <v>2513</v>
      </c>
      <c r="B250" s="119" t="s">
        <v>1120</v>
      </c>
      <c r="C250" s="134" t="s">
        <v>349</v>
      </c>
      <c r="D250" s="171" t="s">
        <v>349</v>
      </c>
      <c r="E250" s="81"/>
      <c r="F250" s="246" t="str">
        <f t="shared" si="3"/>
        <v/>
      </c>
      <c r="G250" s="246" t="str">
        <f t="shared" si="4"/>
        <v/>
      </c>
    </row>
    <row r="251" spans="1:7" ht="15.95" customHeight="1" x14ac:dyDescent="0.25">
      <c r="A251" s="77" t="s">
        <v>2514</v>
      </c>
      <c r="B251" s="247" t="s">
        <v>373</v>
      </c>
      <c r="C251" s="134">
        <f>SUM(C243:C250)</f>
        <v>828.8390586239999</v>
      </c>
      <c r="D251" s="171">
        <f>SUM(D243:D250)</f>
        <v>68</v>
      </c>
      <c r="E251" s="81"/>
      <c r="F251" s="249">
        <f>SUM(F240:F250)</f>
        <v>1</v>
      </c>
      <c r="G251" s="249">
        <f>SUM(G240:G250)</f>
        <v>1</v>
      </c>
    </row>
    <row r="252" spans="1:7" ht="15.95" customHeight="1" x14ac:dyDescent="0.25">
      <c r="A252" s="77" t="s">
        <v>2515</v>
      </c>
      <c r="B252" s="163" t="s">
        <v>1123</v>
      </c>
      <c r="C252" s="134"/>
      <c r="D252" s="171"/>
      <c r="E252" s="81"/>
      <c r="F252" s="246"/>
      <c r="G252" s="246"/>
    </row>
    <row r="253" spans="1:7" ht="15.95" customHeight="1" x14ac:dyDescent="0.25">
      <c r="A253" s="77" t="s">
        <v>2516</v>
      </c>
      <c r="B253" s="163" t="s">
        <v>1125</v>
      </c>
      <c r="C253" s="134"/>
      <c r="D253" s="171"/>
      <c r="E253" s="81"/>
      <c r="F253" s="246"/>
      <c r="G253" s="246"/>
    </row>
    <row r="254" spans="1:7" ht="15.95" customHeight="1" x14ac:dyDescent="0.25">
      <c r="A254" s="77" t="s">
        <v>2517</v>
      </c>
      <c r="B254" s="163" t="s">
        <v>1127</v>
      </c>
      <c r="C254" s="134"/>
      <c r="D254" s="171"/>
      <c r="E254" s="81"/>
      <c r="F254" s="246"/>
      <c r="G254" s="246"/>
    </row>
    <row r="255" spans="1:7" ht="15.95" customHeight="1" x14ac:dyDescent="0.25">
      <c r="A255" s="77" t="s">
        <v>2518</v>
      </c>
      <c r="B255" s="163" t="s">
        <v>1129</v>
      </c>
      <c r="C255" s="134"/>
      <c r="D255" s="171"/>
      <c r="E255" s="81"/>
      <c r="F255" s="246"/>
      <c r="G255" s="246"/>
    </row>
    <row r="256" spans="1:7" ht="15.95" customHeight="1" x14ac:dyDescent="0.25">
      <c r="A256" s="77" t="s">
        <v>2519</v>
      </c>
      <c r="B256" s="163" t="s">
        <v>1131</v>
      </c>
      <c r="C256" s="134"/>
      <c r="D256" s="171"/>
      <c r="E256" s="81"/>
      <c r="F256" s="246"/>
      <c r="G256" s="246"/>
    </row>
    <row r="257" spans="1:7" ht="15.95" customHeight="1" x14ac:dyDescent="0.25">
      <c r="A257" s="77" t="s">
        <v>2520</v>
      </c>
      <c r="B257" s="163" t="s">
        <v>1133</v>
      </c>
      <c r="C257" s="134"/>
      <c r="D257" s="171"/>
      <c r="E257" s="81"/>
      <c r="F257" s="246"/>
      <c r="G257" s="246"/>
    </row>
    <row r="258" spans="1:7" ht="15.95" customHeight="1" x14ac:dyDescent="0.25">
      <c r="A258" s="77" t="s">
        <v>2521</v>
      </c>
      <c r="B258" s="162"/>
      <c r="C258" s="81"/>
      <c r="D258" s="81"/>
      <c r="E258" s="81"/>
      <c r="F258" s="193"/>
      <c r="G258" s="193"/>
    </row>
    <row r="259" spans="1:7" ht="15.95" customHeight="1" x14ac:dyDescent="0.25">
      <c r="A259" s="77" t="s">
        <v>2522</v>
      </c>
      <c r="B259" s="162"/>
      <c r="C259" s="81"/>
      <c r="D259" s="81"/>
      <c r="E259" s="81"/>
      <c r="F259" s="193"/>
      <c r="G259" s="193"/>
    </row>
    <row r="260" spans="1:7" ht="15.95" customHeight="1" x14ac:dyDescent="0.25">
      <c r="A260" s="77" t="s">
        <v>2523</v>
      </c>
      <c r="B260" s="162"/>
      <c r="C260" s="81"/>
      <c r="D260" s="81"/>
      <c r="E260" s="81"/>
      <c r="F260" s="193"/>
      <c r="G260" s="193"/>
    </row>
    <row r="261" spans="1:7" ht="15.95" customHeight="1" x14ac:dyDescent="0.25">
      <c r="A261" s="83"/>
      <c r="B261" s="240" t="s">
        <v>1137</v>
      </c>
      <c r="C261" s="240" t="s">
        <v>1066</v>
      </c>
      <c r="D261" s="240" t="s">
        <v>1067</v>
      </c>
      <c r="E261" s="240"/>
      <c r="F261" s="240" t="s">
        <v>854</v>
      </c>
      <c r="G261" s="240" t="s">
        <v>1068</v>
      </c>
    </row>
    <row r="262" spans="1:7" ht="15.95" customHeight="1" x14ac:dyDescent="0.25">
      <c r="A262" s="77" t="s">
        <v>2524</v>
      </c>
      <c r="B262" s="119" t="s">
        <v>1103</v>
      </c>
      <c r="C262" s="171" t="s">
        <v>349</v>
      </c>
      <c r="D262" s="81"/>
      <c r="E262" s="81"/>
      <c r="F262" s="195"/>
      <c r="G262" s="195"/>
    </row>
    <row r="263" spans="1:7" x14ac:dyDescent="0.25">
      <c r="A263" s="215"/>
      <c r="B263" s="81"/>
      <c r="C263" s="81"/>
      <c r="D263" s="81"/>
      <c r="E263" s="81"/>
      <c r="F263" s="195"/>
      <c r="G263" s="195"/>
    </row>
    <row r="264" spans="1:7" ht="15.95" customHeight="1" x14ac:dyDescent="0.25">
      <c r="A264" s="215"/>
      <c r="B264" s="176" t="s">
        <v>1104</v>
      </c>
      <c r="C264" s="81"/>
      <c r="D264" s="81"/>
      <c r="E264" s="81"/>
      <c r="F264" s="195"/>
      <c r="G264" s="195"/>
    </row>
    <row r="265" spans="1:7" ht="15.95" customHeight="1" x14ac:dyDescent="0.25">
      <c r="A265" s="77" t="s">
        <v>2525</v>
      </c>
      <c r="B265" s="119" t="s">
        <v>1106</v>
      </c>
      <c r="C265" s="171" t="s">
        <v>349</v>
      </c>
      <c r="D265" s="171" t="s">
        <v>349</v>
      </c>
      <c r="E265" s="81"/>
      <c r="F265" s="246" t="str">
        <f t="shared" ref="F265:F272" si="5">IF(OR($C$273=0,NOT(ISNUMBER($C$273)),NOT(ISNUMBER(C265))),"",C265/$C$273)</f>
        <v/>
      </c>
      <c r="G265" s="246" t="str">
        <f t="shared" ref="G265:G272" si="6">IF(OR($D$273=0,NOT(ISNUMBER($D$273)),NOT(ISNUMBER(D265))),"",D265/$D$273)</f>
        <v/>
      </c>
    </row>
    <row r="266" spans="1:7" ht="15.95" customHeight="1" x14ac:dyDescent="0.25">
      <c r="A266" s="77" t="s">
        <v>2526</v>
      </c>
      <c r="B266" s="119" t="s">
        <v>1108</v>
      </c>
      <c r="C266" s="171" t="s">
        <v>349</v>
      </c>
      <c r="D266" s="171" t="s">
        <v>349</v>
      </c>
      <c r="E266" s="81"/>
      <c r="F266" s="246" t="str">
        <f t="shared" si="5"/>
        <v/>
      </c>
      <c r="G266" s="246" t="str">
        <f t="shared" si="6"/>
        <v/>
      </c>
    </row>
    <row r="267" spans="1:7" ht="15.95" customHeight="1" x14ac:dyDescent="0.25">
      <c r="A267" s="77" t="s">
        <v>2527</v>
      </c>
      <c r="B267" s="119" t="s">
        <v>1110</v>
      </c>
      <c r="C267" s="171" t="s">
        <v>349</v>
      </c>
      <c r="D267" s="171" t="s">
        <v>349</v>
      </c>
      <c r="E267" s="81"/>
      <c r="F267" s="246" t="str">
        <f t="shared" si="5"/>
        <v/>
      </c>
      <c r="G267" s="246" t="str">
        <f t="shared" si="6"/>
        <v/>
      </c>
    </row>
    <row r="268" spans="1:7" ht="15.95" customHeight="1" x14ac:dyDescent="0.25">
      <c r="A268" s="77" t="s">
        <v>2528</v>
      </c>
      <c r="B268" s="119" t="s">
        <v>1112</v>
      </c>
      <c r="C268" s="171" t="s">
        <v>349</v>
      </c>
      <c r="D268" s="171" t="s">
        <v>349</v>
      </c>
      <c r="E268" s="81"/>
      <c r="F268" s="246" t="str">
        <f t="shared" si="5"/>
        <v/>
      </c>
      <c r="G268" s="246" t="str">
        <f t="shared" si="6"/>
        <v/>
      </c>
    </row>
    <row r="269" spans="1:7" ht="15.95" customHeight="1" x14ac:dyDescent="0.25">
      <c r="A269" s="77" t="s">
        <v>2529</v>
      </c>
      <c r="B269" s="119" t="s">
        <v>1114</v>
      </c>
      <c r="C269" s="171" t="s">
        <v>349</v>
      </c>
      <c r="D269" s="171" t="s">
        <v>349</v>
      </c>
      <c r="E269" s="81"/>
      <c r="F269" s="246" t="str">
        <f t="shared" si="5"/>
        <v/>
      </c>
      <c r="G269" s="246" t="str">
        <f t="shared" si="6"/>
        <v/>
      </c>
    </row>
    <row r="270" spans="1:7" ht="15.95" customHeight="1" x14ac:dyDescent="0.25">
      <c r="A270" s="77" t="s">
        <v>2530</v>
      </c>
      <c r="B270" s="119" t="s">
        <v>1116</v>
      </c>
      <c r="C270" s="171" t="s">
        <v>349</v>
      </c>
      <c r="D270" s="171" t="s">
        <v>349</v>
      </c>
      <c r="E270" s="81"/>
      <c r="F270" s="246" t="str">
        <f t="shared" si="5"/>
        <v/>
      </c>
      <c r="G270" s="246" t="str">
        <f t="shared" si="6"/>
        <v/>
      </c>
    </row>
    <row r="271" spans="1:7" ht="15.95" customHeight="1" x14ac:dyDescent="0.25">
      <c r="A271" s="77" t="s">
        <v>2531</v>
      </c>
      <c r="B271" s="119" t="s">
        <v>1118</v>
      </c>
      <c r="C271" s="171" t="s">
        <v>349</v>
      </c>
      <c r="D271" s="171" t="s">
        <v>349</v>
      </c>
      <c r="E271" s="81"/>
      <c r="F271" s="246" t="str">
        <f t="shared" si="5"/>
        <v/>
      </c>
      <c r="G271" s="246" t="str">
        <f t="shared" si="6"/>
        <v/>
      </c>
    </row>
    <row r="272" spans="1:7" ht="15.95" customHeight="1" x14ac:dyDescent="0.25">
      <c r="A272" s="77" t="s">
        <v>2532</v>
      </c>
      <c r="B272" s="119" t="s">
        <v>1120</v>
      </c>
      <c r="C272" s="171" t="s">
        <v>349</v>
      </c>
      <c r="D272" s="171" t="s">
        <v>349</v>
      </c>
      <c r="E272" s="81"/>
      <c r="F272" s="246" t="str">
        <f t="shared" si="5"/>
        <v/>
      </c>
      <c r="G272" s="246" t="str">
        <f t="shared" si="6"/>
        <v/>
      </c>
    </row>
    <row r="273" spans="1:7" ht="15.95" customHeight="1" x14ac:dyDescent="0.25">
      <c r="A273" s="77" t="s">
        <v>2533</v>
      </c>
      <c r="B273" s="247" t="s">
        <v>373</v>
      </c>
      <c r="C273" s="257">
        <f>SUM(C265:C272)</f>
        <v>0</v>
      </c>
      <c r="D273" s="166">
        <f>SUM(D265:D272)</f>
        <v>0</v>
      </c>
      <c r="E273" s="81"/>
      <c r="F273" s="249">
        <f>SUM(F265:F272)</f>
        <v>0</v>
      </c>
      <c r="G273" s="249">
        <f>SUM(G265:G272)</f>
        <v>0</v>
      </c>
    </row>
    <row r="274" spans="1:7" ht="15.95" customHeight="1" x14ac:dyDescent="0.25">
      <c r="A274" s="77" t="s">
        <v>2534</v>
      </c>
      <c r="B274" s="163" t="s">
        <v>1123</v>
      </c>
      <c r="C274" s="134"/>
      <c r="D274" s="171"/>
      <c r="E274" s="81"/>
      <c r="F274" s="246"/>
      <c r="G274" s="246"/>
    </row>
    <row r="275" spans="1:7" ht="15.95" customHeight="1" x14ac:dyDescent="0.25">
      <c r="A275" s="77" t="s">
        <v>2535</v>
      </c>
      <c r="B275" s="163" t="s">
        <v>1125</v>
      </c>
      <c r="C275" s="134"/>
      <c r="D275" s="171"/>
      <c r="E275" s="81"/>
      <c r="F275" s="246"/>
      <c r="G275" s="246"/>
    </row>
    <row r="276" spans="1:7" ht="15.95" customHeight="1" x14ac:dyDescent="0.25">
      <c r="A276" s="77" t="s">
        <v>2536</v>
      </c>
      <c r="B276" s="163" t="s">
        <v>1127</v>
      </c>
      <c r="C276" s="134"/>
      <c r="D276" s="171"/>
      <c r="E276" s="81"/>
      <c r="F276" s="246"/>
      <c r="G276" s="246"/>
    </row>
    <row r="277" spans="1:7" ht="15.95" customHeight="1" x14ac:dyDescent="0.25">
      <c r="A277" s="77" t="s">
        <v>2537</v>
      </c>
      <c r="B277" s="163" t="s">
        <v>1129</v>
      </c>
      <c r="C277" s="134"/>
      <c r="D277" s="171"/>
      <c r="E277" s="81"/>
      <c r="F277" s="246"/>
      <c r="G277" s="246"/>
    </row>
    <row r="278" spans="1:7" ht="15.95" customHeight="1" x14ac:dyDescent="0.25">
      <c r="A278" s="77" t="s">
        <v>2538</v>
      </c>
      <c r="B278" s="163" t="s">
        <v>1131</v>
      </c>
      <c r="C278" s="134"/>
      <c r="D278" s="171"/>
      <c r="E278" s="81"/>
      <c r="F278" s="246"/>
      <c r="G278" s="246"/>
    </row>
    <row r="279" spans="1:7" ht="15.95" customHeight="1" x14ac:dyDescent="0.25">
      <c r="A279" s="77" t="s">
        <v>2539</v>
      </c>
      <c r="B279" s="163" t="s">
        <v>1133</v>
      </c>
      <c r="C279" s="134"/>
      <c r="D279" s="171"/>
      <c r="E279" s="81"/>
      <c r="F279" s="246"/>
      <c r="G279" s="246"/>
    </row>
    <row r="280" spans="1:7" ht="15.95" customHeight="1" x14ac:dyDescent="0.25">
      <c r="A280" s="77" t="s">
        <v>2540</v>
      </c>
      <c r="B280" s="162"/>
      <c r="C280" s="81"/>
      <c r="D280" s="81"/>
      <c r="E280" s="81"/>
      <c r="F280" s="181"/>
      <c r="G280" s="181"/>
    </row>
    <row r="281" spans="1:7" ht="15.95" customHeight="1" x14ac:dyDescent="0.25">
      <c r="A281" s="77" t="s">
        <v>2541</v>
      </c>
      <c r="B281" s="162"/>
      <c r="C281" s="81"/>
      <c r="D281" s="81"/>
      <c r="E281" s="81"/>
      <c r="F281" s="181"/>
      <c r="G281" s="181"/>
    </row>
    <row r="282" spans="1:7" ht="15.95" customHeight="1" x14ac:dyDescent="0.25">
      <c r="A282" s="77" t="s">
        <v>2542</v>
      </c>
      <c r="B282" s="162"/>
      <c r="C282" s="81"/>
      <c r="D282" s="81"/>
      <c r="E282" s="81"/>
      <c r="F282" s="181"/>
      <c r="G282" s="181"/>
    </row>
    <row r="283" spans="1:7" ht="15.95" customHeight="1" x14ac:dyDescent="0.25">
      <c r="A283" s="83"/>
      <c r="B283" s="240" t="s">
        <v>1157</v>
      </c>
      <c r="C283" s="240" t="s">
        <v>854</v>
      </c>
      <c r="D283" s="240"/>
      <c r="E283" s="240"/>
      <c r="F283" s="240"/>
      <c r="G283" s="240"/>
    </row>
    <row r="284" spans="1:7" ht="15.95" customHeight="1" x14ac:dyDescent="0.25">
      <c r="A284" s="77" t="s">
        <v>2543</v>
      </c>
      <c r="B284" s="119" t="s">
        <v>1159</v>
      </c>
      <c r="C284" s="130">
        <v>0</v>
      </c>
      <c r="D284" s="81"/>
      <c r="E284" s="179"/>
      <c r="F284" s="179"/>
      <c r="G284" s="179"/>
    </row>
    <row r="285" spans="1:7" ht="15.95" customHeight="1" x14ac:dyDescent="0.25">
      <c r="A285" s="77" t="s">
        <v>2544</v>
      </c>
      <c r="B285" s="119" t="s">
        <v>1161</v>
      </c>
      <c r="C285" s="130">
        <v>0</v>
      </c>
      <c r="D285" s="81"/>
      <c r="E285" s="179"/>
      <c r="F285" s="179"/>
      <c r="G285" s="135"/>
    </row>
    <row r="286" spans="1:7" ht="15.95" customHeight="1" x14ac:dyDescent="0.25">
      <c r="A286" s="77" t="s">
        <v>2545</v>
      </c>
      <c r="B286" s="119" t="s">
        <v>1163</v>
      </c>
      <c r="C286" s="130">
        <v>1.3146671299999999E-2</v>
      </c>
      <c r="D286" s="81"/>
      <c r="E286" s="179"/>
      <c r="F286" s="179"/>
      <c r="G286" s="135"/>
    </row>
    <row r="287" spans="1:7" ht="15.95" customHeight="1" x14ac:dyDescent="0.25">
      <c r="A287" s="77" t="s">
        <v>2546</v>
      </c>
      <c r="B287" s="119" t="s">
        <v>2547</v>
      </c>
      <c r="C287" s="130">
        <v>1.9302924400000001E-2</v>
      </c>
      <c r="D287" s="81"/>
      <c r="E287" s="179"/>
      <c r="F287" s="179"/>
      <c r="G287" s="135"/>
    </row>
    <row r="288" spans="1:7" ht="15.95" customHeight="1" x14ac:dyDescent="0.25">
      <c r="A288" s="77" t="s">
        <v>2548</v>
      </c>
      <c r="B288" s="176" t="s">
        <v>1167</v>
      </c>
      <c r="C288" s="130">
        <v>0</v>
      </c>
      <c r="D288" s="183"/>
      <c r="E288" s="183"/>
      <c r="F288" s="185"/>
      <c r="G288" s="185"/>
    </row>
    <row r="289" spans="1:7" ht="15.95" customHeight="1" x14ac:dyDescent="0.25">
      <c r="A289" s="77" t="s">
        <v>2549</v>
      </c>
      <c r="B289" s="119" t="s">
        <v>371</v>
      </c>
      <c r="C289" s="130">
        <v>0</v>
      </c>
      <c r="D289" s="81"/>
      <c r="E289" s="179"/>
      <c r="F289" s="179"/>
      <c r="G289" s="135"/>
    </row>
    <row r="290" spans="1:7" ht="15.95" customHeight="1" x14ac:dyDescent="0.25">
      <c r="A290" s="77" t="s">
        <v>2550</v>
      </c>
      <c r="B290" s="163" t="s">
        <v>1170</v>
      </c>
      <c r="C290" s="172"/>
      <c r="D290" s="81"/>
      <c r="E290" s="179"/>
      <c r="F290" s="179"/>
      <c r="G290" s="135"/>
    </row>
    <row r="291" spans="1:7" ht="15.95" customHeight="1" x14ac:dyDescent="0.25">
      <c r="A291" s="77" t="s">
        <v>2551</v>
      </c>
      <c r="B291" s="163" t="s">
        <v>1172</v>
      </c>
      <c r="C291" s="130">
        <v>0.96755040429999994</v>
      </c>
      <c r="D291" s="81"/>
      <c r="E291" s="179"/>
      <c r="F291" s="179"/>
      <c r="G291" s="135"/>
    </row>
    <row r="292" spans="1:7" ht="15.95" customHeight="1" x14ac:dyDescent="0.25">
      <c r="A292" s="77" t="s">
        <v>2552</v>
      </c>
      <c r="B292" s="163" t="s">
        <v>1174</v>
      </c>
      <c r="C292" s="130"/>
      <c r="D292" s="81"/>
      <c r="E292" s="179"/>
      <c r="F292" s="179"/>
      <c r="G292" s="135"/>
    </row>
    <row r="293" spans="1:7" ht="15.95" customHeight="1" x14ac:dyDescent="0.25">
      <c r="A293" s="77" t="s">
        <v>2553</v>
      </c>
      <c r="B293" s="163" t="s">
        <v>1176</v>
      </c>
      <c r="C293" s="130"/>
      <c r="D293" s="81"/>
      <c r="E293" s="179"/>
      <c r="F293" s="179"/>
      <c r="G293" s="135"/>
    </row>
    <row r="294" spans="1:7" ht="15.95" customHeight="1" x14ac:dyDescent="0.25">
      <c r="A294" s="77" t="s">
        <v>2554</v>
      </c>
      <c r="B294" s="162" t="s">
        <v>375</v>
      </c>
      <c r="C294" s="130"/>
      <c r="D294" s="81"/>
      <c r="E294" s="179"/>
      <c r="F294" s="179"/>
      <c r="G294" s="135"/>
    </row>
    <row r="295" spans="1:7" ht="15.95" customHeight="1" x14ac:dyDescent="0.25">
      <c r="A295" s="77" t="s">
        <v>2555</v>
      </c>
      <c r="B295" s="162" t="s">
        <v>375</v>
      </c>
      <c r="C295" s="130"/>
      <c r="D295" s="81"/>
      <c r="E295" s="179"/>
      <c r="F295" s="179"/>
      <c r="G295" s="135"/>
    </row>
    <row r="296" spans="1:7" ht="15.95" customHeight="1" x14ac:dyDescent="0.25">
      <c r="A296" s="77" t="s">
        <v>2556</v>
      </c>
      <c r="B296" s="162" t="s">
        <v>375</v>
      </c>
      <c r="C296" s="130"/>
      <c r="D296" s="81"/>
      <c r="E296" s="179"/>
      <c r="F296" s="179"/>
      <c r="G296" s="135"/>
    </row>
    <row r="297" spans="1:7" ht="15.95" customHeight="1" x14ac:dyDescent="0.25">
      <c r="A297" s="77" t="s">
        <v>2557</v>
      </c>
      <c r="B297" s="162" t="s">
        <v>375</v>
      </c>
      <c r="C297" s="130"/>
      <c r="D297" s="81"/>
      <c r="E297" s="179"/>
      <c r="F297" s="179"/>
      <c r="G297" s="135"/>
    </row>
    <row r="298" spans="1:7" ht="15.95" customHeight="1" x14ac:dyDescent="0.25">
      <c r="A298" s="77" t="s">
        <v>2558</v>
      </c>
      <c r="B298" s="162" t="s">
        <v>375</v>
      </c>
      <c r="C298" s="130"/>
      <c r="D298" s="81"/>
      <c r="E298" s="179"/>
      <c r="F298" s="179"/>
      <c r="G298" s="135"/>
    </row>
    <row r="299" spans="1:7" ht="15.95" customHeight="1" x14ac:dyDescent="0.25">
      <c r="A299" s="77" t="s">
        <v>2559</v>
      </c>
      <c r="B299" s="162" t="s">
        <v>375</v>
      </c>
      <c r="C299" s="130"/>
      <c r="D299" s="81"/>
      <c r="E299" s="179"/>
      <c r="F299" s="179"/>
      <c r="G299" s="135"/>
    </row>
    <row r="300" spans="1:7" ht="15.95" customHeight="1" x14ac:dyDescent="0.25">
      <c r="A300" s="83"/>
      <c r="B300" s="240" t="s">
        <v>1183</v>
      </c>
      <c r="C300" s="240" t="s">
        <v>854</v>
      </c>
      <c r="D300" s="240"/>
      <c r="E300" s="240"/>
      <c r="F300" s="240"/>
      <c r="G300" s="240"/>
    </row>
    <row r="301" spans="1:7" ht="15.95" customHeight="1" x14ac:dyDescent="0.25">
      <c r="A301" s="77" t="s">
        <v>2560</v>
      </c>
      <c r="B301" s="119" t="s">
        <v>1185</v>
      </c>
      <c r="C301" s="130">
        <v>0</v>
      </c>
      <c r="D301" s="81"/>
      <c r="E301" s="135"/>
      <c r="F301" s="135"/>
      <c r="G301" s="135"/>
    </row>
    <row r="302" spans="1:7" ht="15.95" customHeight="1" x14ac:dyDescent="0.25">
      <c r="A302" s="77" t="s">
        <v>2561</v>
      </c>
      <c r="B302" s="119" t="s">
        <v>1187</v>
      </c>
      <c r="C302" s="130" t="s">
        <v>349</v>
      </c>
      <c r="D302" s="81"/>
      <c r="E302" s="135"/>
      <c r="F302" s="135"/>
      <c r="G302" s="135"/>
    </row>
    <row r="303" spans="1:7" ht="15.95" customHeight="1" x14ac:dyDescent="0.25">
      <c r="A303" s="77" t="s">
        <v>2562</v>
      </c>
      <c r="B303" s="119" t="s">
        <v>371</v>
      </c>
      <c r="C303" s="130">
        <v>0</v>
      </c>
      <c r="D303" s="81"/>
      <c r="E303" s="135"/>
      <c r="F303" s="135"/>
      <c r="G303" s="135"/>
    </row>
    <row r="304" spans="1:7" ht="15.95" customHeight="1" x14ac:dyDescent="0.25">
      <c r="A304" s="77" t="s">
        <v>2563</v>
      </c>
      <c r="B304" s="81"/>
      <c r="C304" s="130"/>
      <c r="D304" s="81"/>
      <c r="E304" s="135"/>
      <c r="F304" s="135"/>
      <c r="G304" s="135"/>
    </row>
    <row r="305" spans="1:7" ht="15.95" customHeight="1" x14ac:dyDescent="0.25">
      <c r="A305" s="77" t="s">
        <v>2564</v>
      </c>
      <c r="B305" s="81"/>
      <c r="C305" s="130"/>
      <c r="D305" s="81"/>
      <c r="E305" s="135"/>
      <c r="F305" s="135"/>
      <c r="G305" s="135"/>
    </row>
    <row r="306" spans="1:7" ht="15.95" customHeight="1" x14ac:dyDescent="0.25">
      <c r="A306" s="77" t="s">
        <v>2565</v>
      </c>
      <c r="B306" s="81"/>
      <c r="C306" s="130"/>
      <c r="D306" s="81"/>
      <c r="E306" s="135"/>
      <c r="F306" s="135"/>
      <c r="G306" s="135"/>
    </row>
    <row r="307" spans="1:7" ht="15.95" customHeight="1" x14ac:dyDescent="0.25">
      <c r="A307" s="83"/>
      <c r="B307" s="240" t="s">
        <v>2566</v>
      </c>
      <c r="C307" s="240" t="s">
        <v>331</v>
      </c>
      <c r="D307" s="240" t="s">
        <v>1196</v>
      </c>
      <c r="E307" s="240"/>
      <c r="F307" s="240" t="s">
        <v>854</v>
      </c>
      <c r="G307" s="240" t="s">
        <v>1197</v>
      </c>
    </row>
    <row r="308" spans="1:7" ht="15.95" customHeight="1" x14ac:dyDescent="0.25">
      <c r="A308" s="77" t="s">
        <v>2567</v>
      </c>
      <c r="B308" s="152" t="s">
        <v>1199</v>
      </c>
      <c r="C308" s="134">
        <v>0</v>
      </c>
      <c r="D308" s="171">
        <v>0</v>
      </c>
      <c r="E308" s="198"/>
      <c r="F308" s="246">
        <f t="shared" ref="F308:F325" si="7">IF(OR($C$326=0,NOT(ISNUMBER($C$326)),NOT(ISNUMBER(C308))),"",C308/$C$326)</f>
        <v>0</v>
      </c>
      <c r="G308" s="246">
        <f t="shared" ref="G308:G325" si="8">IF(OR($D$326=0,NOT(ISNUMBER($D$326)),NOT(ISNUMBER(D308))),"",D308/$D$326)</f>
        <v>0</v>
      </c>
    </row>
    <row r="309" spans="1:7" ht="15.95" customHeight="1" x14ac:dyDescent="0.25">
      <c r="A309" s="77" t="s">
        <v>2568</v>
      </c>
      <c r="B309" s="152" t="s">
        <v>1201</v>
      </c>
      <c r="C309" s="134">
        <v>0</v>
      </c>
      <c r="D309" s="171">
        <v>0</v>
      </c>
      <c r="E309" s="198"/>
      <c r="F309" s="246">
        <f t="shared" si="7"/>
        <v>0</v>
      </c>
      <c r="G309" s="246">
        <f t="shared" si="8"/>
        <v>0</v>
      </c>
    </row>
    <row r="310" spans="1:7" ht="15.95" customHeight="1" x14ac:dyDescent="0.25">
      <c r="A310" s="77" t="s">
        <v>2569</v>
      </c>
      <c r="B310" s="152" t="s">
        <v>1203</v>
      </c>
      <c r="C310" s="134">
        <v>0</v>
      </c>
      <c r="D310" s="171">
        <v>0</v>
      </c>
      <c r="E310" s="198"/>
      <c r="F310" s="246">
        <f t="shared" si="7"/>
        <v>0</v>
      </c>
      <c r="G310" s="246">
        <f t="shared" si="8"/>
        <v>0</v>
      </c>
    </row>
    <row r="311" spans="1:7" ht="15.95" customHeight="1" x14ac:dyDescent="0.25">
      <c r="A311" s="77" t="s">
        <v>2570</v>
      </c>
      <c r="B311" s="152" t="s">
        <v>1205</v>
      </c>
      <c r="C311" s="134">
        <v>0</v>
      </c>
      <c r="D311" s="171">
        <v>0</v>
      </c>
      <c r="E311" s="198"/>
      <c r="F311" s="246">
        <f t="shared" si="7"/>
        <v>0</v>
      </c>
      <c r="G311" s="246">
        <f t="shared" si="8"/>
        <v>0</v>
      </c>
    </row>
    <row r="312" spans="1:7" ht="15.95" customHeight="1" x14ac:dyDescent="0.25">
      <c r="A312" s="77" t="s">
        <v>2571</v>
      </c>
      <c r="B312" s="152" t="s">
        <v>1207</v>
      </c>
      <c r="C312" s="134">
        <v>0</v>
      </c>
      <c r="D312" s="171">
        <v>0</v>
      </c>
      <c r="E312" s="198"/>
      <c r="F312" s="246">
        <f t="shared" si="7"/>
        <v>0</v>
      </c>
      <c r="G312" s="246">
        <f t="shared" si="8"/>
        <v>0</v>
      </c>
    </row>
    <row r="313" spans="1:7" ht="15.95" customHeight="1" x14ac:dyDescent="0.25">
      <c r="A313" s="77" t="s">
        <v>2572</v>
      </c>
      <c r="B313" s="152" t="s">
        <v>1209</v>
      </c>
      <c r="C313" s="134">
        <v>0</v>
      </c>
      <c r="D313" s="171">
        <v>0</v>
      </c>
      <c r="E313" s="198"/>
      <c r="F313" s="246">
        <f t="shared" si="7"/>
        <v>0</v>
      </c>
      <c r="G313" s="246">
        <f t="shared" si="8"/>
        <v>0</v>
      </c>
    </row>
    <row r="314" spans="1:7" ht="15.95" customHeight="1" x14ac:dyDescent="0.25">
      <c r="A314" s="77" t="s">
        <v>2573</v>
      </c>
      <c r="B314" s="152" t="s">
        <v>1211</v>
      </c>
      <c r="C314" s="134">
        <v>0</v>
      </c>
      <c r="D314" s="171">
        <v>0</v>
      </c>
      <c r="E314" s="198"/>
      <c r="F314" s="246">
        <f t="shared" si="7"/>
        <v>0</v>
      </c>
      <c r="G314" s="246">
        <f t="shared" si="8"/>
        <v>0</v>
      </c>
    </row>
    <row r="315" spans="1:7" ht="15.95" customHeight="1" x14ac:dyDescent="0.25">
      <c r="A315" s="77" t="s">
        <v>2574</v>
      </c>
      <c r="B315" s="152" t="s">
        <v>1213</v>
      </c>
      <c r="C315" s="134">
        <v>0</v>
      </c>
      <c r="D315" s="171">
        <v>0</v>
      </c>
      <c r="E315" s="198"/>
      <c r="F315" s="246">
        <f t="shared" si="7"/>
        <v>0</v>
      </c>
      <c r="G315" s="246">
        <f t="shared" si="8"/>
        <v>0</v>
      </c>
    </row>
    <row r="316" spans="1:7" ht="15.95" customHeight="1" x14ac:dyDescent="0.25">
      <c r="A316" s="77" t="s">
        <v>2575</v>
      </c>
      <c r="B316" s="152" t="s">
        <v>1215</v>
      </c>
      <c r="C316" s="134">
        <v>0</v>
      </c>
      <c r="D316" s="171">
        <v>0</v>
      </c>
      <c r="E316" s="198"/>
      <c r="F316" s="246">
        <f t="shared" si="7"/>
        <v>0</v>
      </c>
      <c r="G316" s="246">
        <f t="shared" si="8"/>
        <v>0</v>
      </c>
    </row>
    <row r="317" spans="1:7" ht="15.95" customHeight="1" x14ac:dyDescent="0.25">
      <c r="A317" s="77" t="s">
        <v>2576</v>
      </c>
      <c r="B317" s="152" t="s">
        <v>985</v>
      </c>
      <c r="C317" s="134"/>
      <c r="D317" s="171"/>
      <c r="E317" s="198"/>
      <c r="F317" s="246" t="str">
        <f t="shared" si="7"/>
        <v/>
      </c>
      <c r="G317" s="246" t="str">
        <f t="shared" si="8"/>
        <v/>
      </c>
    </row>
    <row r="318" spans="1:7" ht="15.95" customHeight="1" x14ac:dyDescent="0.25">
      <c r="A318" s="77" t="s">
        <v>2577</v>
      </c>
      <c r="B318" s="152" t="s">
        <v>985</v>
      </c>
      <c r="C318" s="134"/>
      <c r="D318" s="171"/>
      <c r="E318" s="198"/>
      <c r="F318" s="246" t="str">
        <f t="shared" si="7"/>
        <v/>
      </c>
      <c r="G318" s="246" t="str">
        <f t="shared" si="8"/>
        <v/>
      </c>
    </row>
    <row r="319" spans="1:7" ht="15.95" customHeight="1" x14ac:dyDescent="0.25">
      <c r="A319" s="77" t="s">
        <v>2578</v>
      </c>
      <c r="B319" s="152" t="s">
        <v>985</v>
      </c>
      <c r="C319" s="134"/>
      <c r="D319" s="171"/>
      <c r="E319" s="198"/>
      <c r="F319" s="246" t="str">
        <f t="shared" si="7"/>
        <v/>
      </c>
      <c r="G319" s="246" t="str">
        <f t="shared" si="8"/>
        <v/>
      </c>
    </row>
    <row r="320" spans="1:7" ht="15.95" customHeight="1" x14ac:dyDescent="0.25">
      <c r="A320" s="77" t="s">
        <v>2579</v>
      </c>
      <c r="B320" s="152" t="s">
        <v>985</v>
      </c>
      <c r="C320" s="134"/>
      <c r="D320" s="171"/>
      <c r="E320" s="198"/>
      <c r="F320" s="246" t="str">
        <f t="shared" si="7"/>
        <v/>
      </c>
      <c r="G320" s="246" t="str">
        <f t="shared" si="8"/>
        <v/>
      </c>
    </row>
    <row r="321" spans="1:7" ht="15.95" customHeight="1" x14ac:dyDescent="0.25">
      <c r="A321" s="77" t="s">
        <v>2580</v>
      </c>
      <c r="B321" s="152" t="s">
        <v>985</v>
      </c>
      <c r="C321" s="134"/>
      <c r="D321" s="171"/>
      <c r="E321" s="198"/>
      <c r="F321" s="246" t="str">
        <f t="shared" si="7"/>
        <v/>
      </c>
      <c r="G321" s="246" t="str">
        <f t="shared" si="8"/>
        <v/>
      </c>
    </row>
    <row r="322" spans="1:7" ht="15.95" customHeight="1" x14ac:dyDescent="0.25">
      <c r="A322" s="77" t="s">
        <v>2581</v>
      </c>
      <c r="B322" s="152" t="s">
        <v>985</v>
      </c>
      <c r="C322" s="134"/>
      <c r="D322" s="171"/>
      <c r="E322" s="198"/>
      <c r="F322" s="246" t="str">
        <f t="shared" si="7"/>
        <v/>
      </c>
      <c r="G322" s="246" t="str">
        <f t="shared" si="8"/>
        <v/>
      </c>
    </row>
    <row r="323" spans="1:7" ht="15.95" customHeight="1" x14ac:dyDescent="0.25">
      <c r="A323" s="77" t="s">
        <v>2582</v>
      </c>
      <c r="B323" s="152" t="s">
        <v>985</v>
      </c>
      <c r="C323" s="134"/>
      <c r="D323" s="171"/>
      <c r="E323" s="198"/>
      <c r="F323" s="246" t="str">
        <f t="shared" si="7"/>
        <v/>
      </c>
      <c r="G323" s="246" t="str">
        <f t="shared" si="8"/>
        <v/>
      </c>
    </row>
    <row r="324" spans="1:7" ht="15.95" customHeight="1" x14ac:dyDescent="0.25">
      <c r="A324" s="77" t="s">
        <v>2583</v>
      </c>
      <c r="B324" s="152" t="s">
        <v>985</v>
      </c>
      <c r="C324" s="134"/>
      <c r="D324" s="171"/>
      <c r="E324" s="198"/>
      <c r="F324" s="246" t="str">
        <f t="shared" si="7"/>
        <v/>
      </c>
      <c r="G324" s="246" t="str">
        <f t="shared" si="8"/>
        <v/>
      </c>
    </row>
    <row r="325" spans="1:7" ht="15.95" customHeight="1" x14ac:dyDescent="0.25">
      <c r="A325" s="77" t="s">
        <v>2584</v>
      </c>
      <c r="B325" s="176" t="s">
        <v>1225</v>
      </c>
      <c r="C325" s="134">
        <v>828.83905862400002</v>
      </c>
      <c r="D325" s="171">
        <v>208</v>
      </c>
      <c r="E325" s="198"/>
      <c r="F325" s="246">
        <f t="shared" si="7"/>
        <v>1</v>
      </c>
      <c r="G325" s="246">
        <f t="shared" si="8"/>
        <v>1</v>
      </c>
    </row>
    <row r="326" spans="1:7" ht="15.95" customHeight="1" x14ac:dyDescent="0.25">
      <c r="A326" s="77" t="s">
        <v>2585</v>
      </c>
      <c r="B326" s="176" t="s">
        <v>373</v>
      </c>
      <c r="C326" s="257">
        <f>SUM(C308:C325)</f>
        <v>828.83905862400002</v>
      </c>
      <c r="D326" s="166">
        <f>SUM(D308:D325)</f>
        <v>208</v>
      </c>
      <c r="E326" s="198"/>
      <c r="F326" s="249">
        <f>SUM(F308:F325)</f>
        <v>1</v>
      </c>
      <c r="G326" s="249">
        <f>SUM(G308:G325)</f>
        <v>1</v>
      </c>
    </row>
    <row r="327" spans="1:7" ht="15.95" customHeight="1" x14ac:dyDescent="0.25">
      <c r="A327" s="77" t="s">
        <v>2586</v>
      </c>
      <c r="B327" s="152"/>
      <c r="C327" s="81"/>
      <c r="D327" s="81"/>
      <c r="E327" s="198"/>
      <c r="F327" s="198"/>
      <c r="G327" s="198"/>
    </row>
    <row r="328" spans="1:7" ht="15.95" customHeight="1" x14ac:dyDescent="0.25">
      <c r="A328" s="77" t="s">
        <v>2587</v>
      </c>
      <c r="B328" s="152"/>
      <c r="C328" s="81"/>
      <c r="D328" s="81"/>
      <c r="E328" s="198"/>
      <c r="F328" s="198"/>
      <c r="G328" s="198"/>
    </row>
    <row r="329" spans="1:7" ht="15.95" customHeight="1" x14ac:dyDescent="0.25">
      <c r="A329" s="77" t="s">
        <v>2588</v>
      </c>
      <c r="B329" s="152"/>
      <c r="C329" s="81"/>
      <c r="D329" s="81"/>
      <c r="E329" s="198"/>
      <c r="F329" s="198"/>
      <c r="G329" s="198"/>
    </row>
    <row r="330" spans="1:7" ht="15.95" customHeight="1" x14ac:dyDescent="0.25">
      <c r="A330" s="83"/>
      <c r="B330" s="240" t="s">
        <v>2589</v>
      </c>
      <c r="C330" s="240" t="s">
        <v>331</v>
      </c>
      <c r="D330" s="240" t="s">
        <v>1196</v>
      </c>
      <c r="E330" s="240"/>
      <c r="F330" s="240" t="s">
        <v>854</v>
      </c>
      <c r="G330" s="240" t="s">
        <v>1197</v>
      </c>
    </row>
    <row r="331" spans="1:7" ht="15.95" customHeight="1" x14ac:dyDescent="0.25">
      <c r="A331" s="77" t="s">
        <v>2590</v>
      </c>
      <c r="B331" s="152" t="s">
        <v>1232</v>
      </c>
      <c r="C331" s="134">
        <v>0</v>
      </c>
      <c r="D331" s="171">
        <v>0</v>
      </c>
      <c r="E331" s="198"/>
      <c r="F331" s="246">
        <f t="shared" ref="F331:F348" si="9">IF(OR($C$349=0,NOT(ISNUMBER($C$349)),NOT(ISNUMBER(C331))),"",C331/$C$349)</f>
        <v>0</v>
      </c>
      <c r="G331" s="246">
        <f t="shared" ref="G331:G348" si="10">IF(OR($D$349=0,NOT(ISNUMBER($D$349)),NOT(ISNUMBER(D331))),"",D331/$D$349)</f>
        <v>0</v>
      </c>
    </row>
    <row r="332" spans="1:7" ht="15.95" customHeight="1" x14ac:dyDescent="0.25">
      <c r="A332" s="77" t="s">
        <v>2591</v>
      </c>
      <c r="B332" s="152" t="s">
        <v>1234</v>
      </c>
      <c r="C332" s="134">
        <v>0</v>
      </c>
      <c r="D332" s="171">
        <v>0</v>
      </c>
      <c r="E332" s="198"/>
      <c r="F332" s="246">
        <f t="shared" si="9"/>
        <v>0</v>
      </c>
      <c r="G332" s="246">
        <f t="shared" si="10"/>
        <v>0</v>
      </c>
    </row>
    <row r="333" spans="1:7" ht="15.95" customHeight="1" x14ac:dyDescent="0.25">
      <c r="A333" s="77" t="s">
        <v>2592</v>
      </c>
      <c r="B333" s="152" t="s">
        <v>1236</v>
      </c>
      <c r="C333" s="134">
        <v>0</v>
      </c>
      <c r="D333" s="171">
        <v>0</v>
      </c>
      <c r="E333" s="198"/>
      <c r="F333" s="246">
        <f t="shared" si="9"/>
        <v>0</v>
      </c>
      <c r="G333" s="246">
        <f t="shared" si="10"/>
        <v>0</v>
      </c>
    </row>
    <row r="334" spans="1:7" ht="15.95" customHeight="1" x14ac:dyDescent="0.25">
      <c r="A334" s="77" t="s">
        <v>2593</v>
      </c>
      <c r="B334" s="152" t="s">
        <v>1238</v>
      </c>
      <c r="C334" s="134">
        <v>0</v>
      </c>
      <c r="D334" s="171">
        <v>0</v>
      </c>
      <c r="E334" s="198"/>
      <c r="F334" s="246">
        <f t="shared" si="9"/>
        <v>0</v>
      </c>
      <c r="G334" s="246">
        <f t="shared" si="10"/>
        <v>0</v>
      </c>
    </row>
    <row r="335" spans="1:7" ht="15.95" customHeight="1" x14ac:dyDescent="0.25">
      <c r="A335" s="77" t="s">
        <v>2594</v>
      </c>
      <c r="B335" s="152" t="s">
        <v>1240</v>
      </c>
      <c r="C335" s="134">
        <v>0</v>
      </c>
      <c r="D335" s="171">
        <v>0</v>
      </c>
      <c r="E335" s="198"/>
      <c r="F335" s="246">
        <f t="shared" si="9"/>
        <v>0</v>
      </c>
      <c r="G335" s="246">
        <f t="shared" si="10"/>
        <v>0</v>
      </c>
    </row>
    <row r="336" spans="1:7" ht="15.95" customHeight="1" x14ac:dyDescent="0.25">
      <c r="A336" s="77" t="s">
        <v>2595</v>
      </c>
      <c r="B336" s="152" t="s">
        <v>1242</v>
      </c>
      <c r="C336" s="134">
        <v>0</v>
      </c>
      <c r="D336" s="171">
        <v>0</v>
      </c>
      <c r="E336" s="198"/>
      <c r="F336" s="246">
        <f t="shared" si="9"/>
        <v>0</v>
      </c>
      <c r="G336" s="246">
        <f t="shared" si="10"/>
        <v>0</v>
      </c>
    </row>
    <row r="337" spans="1:7" ht="15.95" customHeight="1" x14ac:dyDescent="0.25">
      <c r="A337" s="77" t="s">
        <v>2596</v>
      </c>
      <c r="B337" s="152" t="s">
        <v>1244</v>
      </c>
      <c r="C337" s="134">
        <v>0</v>
      </c>
      <c r="D337" s="171">
        <v>0</v>
      </c>
      <c r="E337" s="198"/>
      <c r="F337" s="246">
        <f t="shared" si="9"/>
        <v>0</v>
      </c>
      <c r="G337" s="246">
        <f t="shared" si="10"/>
        <v>0</v>
      </c>
    </row>
    <row r="338" spans="1:7" ht="15.95" customHeight="1" x14ac:dyDescent="0.25">
      <c r="A338" s="77" t="s">
        <v>2597</v>
      </c>
      <c r="B338" s="152" t="s">
        <v>1246</v>
      </c>
      <c r="C338" s="134">
        <v>0</v>
      </c>
      <c r="D338" s="171">
        <v>0</v>
      </c>
      <c r="E338" s="198"/>
      <c r="F338" s="246">
        <f t="shared" si="9"/>
        <v>0</v>
      </c>
      <c r="G338" s="246">
        <f t="shared" si="10"/>
        <v>0</v>
      </c>
    </row>
    <row r="339" spans="1:7" ht="15.95" customHeight="1" x14ac:dyDescent="0.25">
      <c r="A339" s="77" t="s">
        <v>2598</v>
      </c>
      <c r="B339" s="152" t="s">
        <v>1248</v>
      </c>
      <c r="C339" s="134">
        <v>0</v>
      </c>
      <c r="D339" s="171">
        <v>0</v>
      </c>
      <c r="E339" s="198"/>
      <c r="F339" s="246">
        <f t="shared" si="9"/>
        <v>0</v>
      </c>
      <c r="G339" s="246">
        <f t="shared" si="10"/>
        <v>0</v>
      </c>
    </row>
    <row r="340" spans="1:7" ht="15.95" customHeight="1" x14ac:dyDescent="0.25">
      <c r="A340" s="77" t="s">
        <v>2599</v>
      </c>
      <c r="B340" s="152" t="s">
        <v>985</v>
      </c>
      <c r="C340" s="134"/>
      <c r="D340" s="171"/>
      <c r="E340" s="198"/>
      <c r="F340" s="246" t="str">
        <f t="shared" si="9"/>
        <v/>
      </c>
      <c r="G340" s="246" t="str">
        <f t="shared" si="10"/>
        <v/>
      </c>
    </row>
    <row r="341" spans="1:7" ht="15.95" customHeight="1" x14ac:dyDescent="0.25">
      <c r="A341" s="77" t="s">
        <v>2600</v>
      </c>
      <c r="B341" s="152" t="s">
        <v>985</v>
      </c>
      <c r="C341" s="134"/>
      <c r="D341" s="171"/>
      <c r="E341" s="198"/>
      <c r="F341" s="246" t="str">
        <f t="shared" si="9"/>
        <v/>
      </c>
      <c r="G341" s="246" t="str">
        <f t="shared" si="10"/>
        <v/>
      </c>
    </row>
    <row r="342" spans="1:7" ht="15.95" customHeight="1" x14ac:dyDescent="0.25">
      <c r="A342" s="77" t="s">
        <v>2601</v>
      </c>
      <c r="B342" s="152" t="s">
        <v>985</v>
      </c>
      <c r="C342" s="134"/>
      <c r="D342" s="171"/>
      <c r="E342" s="198"/>
      <c r="F342" s="246" t="str">
        <f t="shared" si="9"/>
        <v/>
      </c>
      <c r="G342" s="246" t="str">
        <f t="shared" si="10"/>
        <v/>
      </c>
    </row>
    <row r="343" spans="1:7" ht="15.95" customHeight="1" x14ac:dyDescent="0.25">
      <c r="A343" s="77" t="s">
        <v>2602</v>
      </c>
      <c r="B343" s="152" t="s">
        <v>985</v>
      </c>
      <c r="C343" s="134"/>
      <c r="D343" s="171"/>
      <c r="E343" s="198"/>
      <c r="F343" s="246" t="str">
        <f t="shared" si="9"/>
        <v/>
      </c>
      <c r="G343" s="246" t="str">
        <f t="shared" si="10"/>
        <v/>
      </c>
    </row>
    <row r="344" spans="1:7" ht="15.95" customHeight="1" x14ac:dyDescent="0.25">
      <c r="A344" s="77" t="s">
        <v>2603</v>
      </c>
      <c r="B344" s="152" t="s">
        <v>985</v>
      </c>
      <c r="C344" s="134"/>
      <c r="D344" s="171"/>
      <c r="E344" s="198"/>
      <c r="F344" s="246" t="str">
        <f t="shared" si="9"/>
        <v/>
      </c>
      <c r="G344" s="246" t="str">
        <f t="shared" si="10"/>
        <v/>
      </c>
    </row>
    <row r="345" spans="1:7" ht="15.95" customHeight="1" x14ac:dyDescent="0.25">
      <c r="A345" s="77" t="s">
        <v>2604</v>
      </c>
      <c r="B345" s="152" t="s">
        <v>985</v>
      </c>
      <c r="C345" s="134"/>
      <c r="D345" s="171"/>
      <c r="E345" s="198"/>
      <c r="F345" s="246" t="str">
        <f t="shared" si="9"/>
        <v/>
      </c>
      <c r="G345" s="246" t="str">
        <f t="shared" si="10"/>
        <v/>
      </c>
    </row>
    <row r="346" spans="1:7" ht="15.95" customHeight="1" x14ac:dyDescent="0.25">
      <c r="A346" s="77" t="s">
        <v>2605</v>
      </c>
      <c r="B346" s="152" t="s">
        <v>985</v>
      </c>
      <c r="C346" s="134"/>
      <c r="D346" s="171"/>
      <c r="E346" s="198"/>
      <c r="F346" s="246" t="str">
        <f t="shared" si="9"/>
        <v/>
      </c>
      <c r="G346" s="246" t="str">
        <f t="shared" si="10"/>
        <v/>
      </c>
    </row>
    <row r="347" spans="1:7" ht="15.95" customHeight="1" x14ac:dyDescent="0.25">
      <c r="A347" s="77" t="s">
        <v>2606</v>
      </c>
      <c r="B347" s="152" t="s">
        <v>985</v>
      </c>
      <c r="C347" s="134"/>
      <c r="D347" s="171"/>
      <c r="E347" s="198"/>
      <c r="F347" s="246" t="str">
        <f t="shared" si="9"/>
        <v/>
      </c>
      <c r="G347" s="246" t="str">
        <f t="shared" si="10"/>
        <v/>
      </c>
    </row>
    <row r="348" spans="1:7" ht="15.95" customHeight="1" x14ac:dyDescent="0.25">
      <c r="A348" s="77" t="s">
        <v>2607</v>
      </c>
      <c r="B348" s="176" t="s">
        <v>1225</v>
      </c>
      <c r="C348" s="134">
        <v>828.83905862400002</v>
      </c>
      <c r="D348" s="171">
        <v>208</v>
      </c>
      <c r="E348" s="198"/>
      <c r="F348" s="246">
        <f t="shared" si="9"/>
        <v>1</v>
      </c>
      <c r="G348" s="246">
        <f t="shared" si="10"/>
        <v>1</v>
      </c>
    </row>
    <row r="349" spans="1:7" ht="15.95" customHeight="1" x14ac:dyDescent="0.25">
      <c r="A349" s="77" t="s">
        <v>2608</v>
      </c>
      <c r="B349" s="176" t="s">
        <v>373</v>
      </c>
      <c r="C349" s="257">
        <f>SUM(C331:C348)</f>
        <v>828.83905862400002</v>
      </c>
      <c r="D349" s="166">
        <f>SUM(D331:D348)</f>
        <v>208</v>
      </c>
      <c r="E349" s="198"/>
      <c r="F349" s="249">
        <f>SUM(F331:F348)</f>
        <v>1</v>
      </c>
      <c r="G349" s="249">
        <f>SUM(G331:G348)</f>
        <v>1</v>
      </c>
    </row>
    <row r="350" spans="1:7" ht="15.95" customHeight="1" x14ac:dyDescent="0.25">
      <c r="A350" s="77" t="s">
        <v>2609</v>
      </c>
      <c r="B350" s="152"/>
      <c r="C350" s="81"/>
      <c r="D350" s="81"/>
      <c r="E350" s="198"/>
      <c r="F350" s="198"/>
      <c r="G350" s="198"/>
    </row>
    <row r="351" spans="1:7" ht="15.95" customHeight="1" x14ac:dyDescent="0.25">
      <c r="A351" s="77" t="s">
        <v>2610</v>
      </c>
      <c r="B351" s="152"/>
      <c r="C351" s="81"/>
      <c r="D351" s="81"/>
      <c r="E351" s="198"/>
      <c r="F351" s="198"/>
      <c r="G351" s="198"/>
    </row>
    <row r="352" spans="1:7" ht="15.95" customHeight="1" x14ac:dyDescent="0.25">
      <c r="A352" s="83"/>
      <c r="B352" s="240" t="s">
        <v>2611</v>
      </c>
      <c r="C352" s="240" t="s">
        <v>331</v>
      </c>
      <c r="D352" s="240" t="s">
        <v>1196</v>
      </c>
      <c r="E352" s="240"/>
      <c r="F352" s="240" t="s">
        <v>854</v>
      </c>
      <c r="G352" s="240" t="s">
        <v>2612</v>
      </c>
    </row>
    <row r="353" spans="1:7" ht="15.95" customHeight="1" x14ac:dyDescent="0.25">
      <c r="A353" s="77" t="s">
        <v>2613</v>
      </c>
      <c r="B353" s="176" t="s">
        <v>1264</v>
      </c>
      <c r="C353" s="134">
        <v>0</v>
      </c>
      <c r="D353" s="171">
        <v>0</v>
      </c>
      <c r="E353" s="198"/>
      <c r="F353" s="246">
        <f t="shared" ref="F353:F365" si="11">IF(OR($C$366=0,NOT(ISNUMBER($C$366)),NOT(ISNUMBER(C353))),"",C353/$C$366)</f>
        <v>0</v>
      </c>
      <c r="G353" s="246">
        <f t="shared" ref="G353:G365" si="12">IF(OR($D$366=0,NOT(ISNUMBER($D$366)),NOT(ISNUMBER(D353))),"",D353/$D$366)</f>
        <v>0</v>
      </c>
    </row>
    <row r="354" spans="1:7" ht="15.95" customHeight="1" x14ac:dyDescent="0.25">
      <c r="A354" s="77" t="s">
        <v>2614</v>
      </c>
      <c r="B354" s="176" t="s">
        <v>1266</v>
      </c>
      <c r="C354" s="134">
        <v>0</v>
      </c>
      <c r="D354" s="171">
        <v>0</v>
      </c>
      <c r="E354" s="198"/>
      <c r="F354" s="246">
        <f t="shared" si="11"/>
        <v>0</v>
      </c>
      <c r="G354" s="246">
        <f t="shared" si="12"/>
        <v>0</v>
      </c>
    </row>
    <row r="355" spans="1:7" ht="15.95" customHeight="1" x14ac:dyDescent="0.25">
      <c r="A355" s="77" t="s">
        <v>2615</v>
      </c>
      <c r="B355" s="176" t="s">
        <v>1268</v>
      </c>
      <c r="C355" s="134">
        <v>0</v>
      </c>
      <c r="D355" s="171">
        <v>0</v>
      </c>
      <c r="E355" s="198"/>
      <c r="F355" s="246">
        <f t="shared" si="11"/>
        <v>0</v>
      </c>
      <c r="G355" s="246">
        <f t="shared" si="12"/>
        <v>0</v>
      </c>
    </row>
    <row r="356" spans="1:7" ht="15.95" customHeight="1" x14ac:dyDescent="0.25">
      <c r="A356" s="77" t="s">
        <v>2616</v>
      </c>
      <c r="B356" s="176" t="s">
        <v>1270</v>
      </c>
      <c r="C356" s="134">
        <v>0</v>
      </c>
      <c r="D356" s="171">
        <v>0</v>
      </c>
      <c r="E356" s="198"/>
      <c r="F356" s="246">
        <f t="shared" si="11"/>
        <v>0</v>
      </c>
      <c r="G356" s="246">
        <f t="shared" si="12"/>
        <v>0</v>
      </c>
    </row>
    <row r="357" spans="1:7" ht="15.95" customHeight="1" x14ac:dyDescent="0.25">
      <c r="A357" s="77" t="s">
        <v>2617</v>
      </c>
      <c r="B357" s="176" t="s">
        <v>1272</v>
      </c>
      <c r="C357" s="134">
        <v>0</v>
      </c>
      <c r="D357" s="171">
        <v>0</v>
      </c>
      <c r="E357" s="198"/>
      <c r="F357" s="246">
        <f t="shared" si="11"/>
        <v>0</v>
      </c>
      <c r="G357" s="246">
        <f t="shared" si="12"/>
        <v>0</v>
      </c>
    </row>
    <row r="358" spans="1:7" ht="15.95" customHeight="1" x14ac:dyDescent="0.25">
      <c r="A358" s="77" t="s">
        <v>2618</v>
      </c>
      <c r="B358" s="176" t="s">
        <v>1274</v>
      </c>
      <c r="C358" s="134">
        <v>0</v>
      </c>
      <c r="D358" s="171">
        <v>0</v>
      </c>
      <c r="E358" s="198"/>
      <c r="F358" s="246">
        <f t="shared" si="11"/>
        <v>0</v>
      </c>
      <c r="G358" s="246">
        <f t="shared" si="12"/>
        <v>0</v>
      </c>
    </row>
    <row r="359" spans="1:7" ht="15.95" customHeight="1" x14ac:dyDescent="0.25">
      <c r="A359" s="77" t="s">
        <v>2619</v>
      </c>
      <c r="B359" s="176" t="s">
        <v>1276</v>
      </c>
      <c r="C359" s="134">
        <v>7.4995034400000007</v>
      </c>
      <c r="D359" s="171">
        <v>1</v>
      </c>
      <c r="E359" s="198"/>
      <c r="F359" s="246">
        <f t="shared" si="11"/>
        <v>9.0482022558762212E-3</v>
      </c>
      <c r="G359" s="246">
        <f t="shared" si="12"/>
        <v>4.807692307692308E-3</v>
      </c>
    </row>
    <row r="360" spans="1:7" ht="15.95" customHeight="1" x14ac:dyDescent="0.25">
      <c r="A360" s="77" t="s">
        <v>2620</v>
      </c>
      <c r="B360" s="176" t="s">
        <v>1278</v>
      </c>
      <c r="C360" s="134">
        <v>3.6426159600000001</v>
      </c>
      <c r="D360" s="171">
        <v>1</v>
      </c>
      <c r="E360" s="198"/>
      <c r="F360" s="246">
        <f t="shared" si="11"/>
        <v>4.3948410998479025E-3</v>
      </c>
      <c r="G360" s="246">
        <f t="shared" si="12"/>
        <v>4.807692307692308E-3</v>
      </c>
    </row>
    <row r="361" spans="1:7" ht="15.95" customHeight="1" x14ac:dyDescent="0.25">
      <c r="A361" s="77" t="s">
        <v>2621</v>
      </c>
      <c r="B361" s="176" t="s">
        <v>1280</v>
      </c>
      <c r="C361" s="134">
        <v>0</v>
      </c>
      <c r="D361" s="81">
        <v>0</v>
      </c>
      <c r="E361" s="198"/>
      <c r="F361" s="246">
        <f t="shared" si="11"/>
        <v>0</v>
      </c>
      <c r="G361" s="246">
        <f t="shared" si="12"/>
        <v>0</v>
      </c>
    </row>
    <row r="362" spans="1:7" ht="15.95" customHeight="1" x14ac:dyDescent="0.25">
      <c r="A362" s="77" t="s">
        <v>2622</v>
      </c>
      <c r="B362" s="119" t="s">
        <v>1282</v>
      </c>
      <c r="C362" s="134">
        <v>0</v>
      </c>
      <c r="D362" s="81">
        <v>0</v>
      </c>
      <c r="E362" s="208"/>
      <c r="F362" s="246">
        <f t="shared" si="11"/>
        <v>0</v>
      </c>
      <c r="G362" s="246">
        <f t="shared" si="12"/>
        <v>0</v>
      </c>
    </row>
    <row r="363" spans="1:7" ht="15.95" customHeight="1" x14ac:dyDescent="0.25">
      <c r="A363" s="77" t="s">
        <v>2623</v>
      </c>
      <c r="B363" s="119" t="s">
        <v>1284</v>
      </c>
      <c r="C363" s="134">
        <v>1.9158996500000001</v>
      </c>
      <c r="D363" s="81">
        <v>3</v>
      </c>
      <c r="E363" s="208"/>
      <c r="F363" s="246">
        <f t="shared" si="11"/>
        <v>2.311546047529043E-3</v>
      </c>
      <c r="G363" s="246">
        <f t="shared" si="12"/>
        <v>1.4423076923076924E-2</v>
      </c>
    </row>
    <row r="364" spans="1:7" ht="15.95" customHeight="1" x14ac:dyDescent="0.25">
      <c r="A364" s="77" t="s">
        <v>2624</v>
      </c>
      <c r="B364" s="176" t="s">
        <v>1286</v>
      </c>
      <c r="C364" s="134">
        <v>44.5608</v>
      </c>
      <c r="D364" s="81">
        <v>2</v>
      </c>
      <c r="E364" s="198"/>
      <c r="F364" s="246">
        <f t="shared" si="11"/>
        <v>5.3762910345921393E-2</v>
      </c>
      <c r="G364" s="246">
        <f t="shared" si="12"/>
        <v>9.6153846153846159E-3</v>
      </c>
    </row>
    <row r="365" spans="1:7" ht="15.95" customHeight="1" x14ac:dyDescent="0.25">
      <c r="A365" s="77" t="s">
        <v>2625</v>
      </c>
      <c r="B365" s="119" t="s">
        <v>1225</v>
      </c>
      <c r="C365" s="134">
        <v>771.22023957400006</v>
      </c>
      <c r="D365" s="171">
        <v>201</v>
      </c>
      <c r="E365" s="198"/>
      <c r="F365" s="246">
        <f t="shared" si="11"/>
        <v>0.93048250025082546</v>
      </c>
      <c r="G365" s="246">
        <f t="shared" si="12"/>
        <v>0.96634615384615385</v>
      </c>
    </row>
    <row r="366" spans="1:7" ht="15.95" customHeight="1" x14ac:dyDescent="0.25">
      <c r="A366" s="77" t="s">
        <v>2626</v>
      </c>
      <c r="B366" s="176" t="s">
        <v>373</v>
      </c>
      <c r="C366" s="257">
        <f>SUM(C353:C365)</f>
        <v>828.83905862400002</v>
      </c>
      <c r="D366" s="166">
        <f>SUM(D353:D365)</f>
        <v>208</v>
      </c>
      <c r="E366" s="198"/>
      <c r="F366" s="245">
        <f>SUM(F353:F365)</f>
        <v>1</v>
      </c>
      <c r="G366" s="245">
        <f>SUM(G353:G365)</f>
        <v>1</v>
      </c>
    </row>
    <row r="367" spans="1:7" ht="15.95" customHeight="1" x14ac:dyDescent="0.25">
      <c r="A367" s="77" t="s">
        <v>2627</v>
      </c>
      <c r="B367" s="152"/>
      <c r="C367" s="134"/>
      <c r="D367" s="171"/>
      <c r="E367" s="198"/>
      <c r="F367" s="193" t="str">
        <f>IF(OR($C$349=0,NOT(ISNUMBER($C$349)),NOT(ISNUMBER(C367))),"",C367/$C$349)</f>
        <v/>
      </c>
      <c r="G367" s="193" t="str">
        <f>IF(OR($D$349=0,NOT(ISNUMBER($D$349)),NOT(ISNUMBER(D367))),"",D367/$D$349)</f>
        <v/>
      </c>
    </row>
    <row r="368" spans="1:7" ht="15.95" customHeight="1" x14ac:dyDescent="0.25">
      <c r="A368" s="77" t="s">
        <v>2628</v>
      </c>
      <c r="B368" s="152"/>
      <c r="C368" s="134"/>
      <c r="D368" s="171"/>
      <c r="E368" s="198"/>
      <c r="F368" s="193"/>
      <c r="G368" s="193"/>
    </row>
    <row r="369" spans="1:7" ht="15.95" customHeight="1" x14ac:dyDescent="0.25">
      <c r="A369" s="77" t="s">
        <v>2629</v>
      </c>
      <c r="B369" s="152"/>
      <c r="C369" s="134"/>
      <c r="D369" s="171"/>
      <c r="E369" s="198"/>
      <c r="F369" s="193"/>
      <c r="G369" s="193"/>
    </row>
    <row r="370" spans="1:7" ht="15.95" customHeight="1" x14ac:dyDescent="0.25">
      <c r="A370" s="77" t="s">
        <v>2630</v>
      </c>
      <c r="B370" s="152"/>
      <c r="C370" s="134"/>
      <c r="D370" s="171"/>
      <c r="E370" s="198"/>
      <c r="F370" s="193"/>
      <c r="G370" s="193"/>
    </row>
    <row r="371" spans="1:7" ht="15.95" customHeight="1" x14ac:dyDescent="0.25">
      <c r="A371" s="77" t="s">
        <v>2631</v>
      </c>
      <c r="B371" s="152"/>
      <c r="C371" s="134"/>
      <c r="D371" s="171"/>
      <c r="E371" s="198"/>
      <c r="F371" s="193"/>
      <c r="G371" s="193"/>
    </row>
    <row r="372" spans="1:7" ht="15.95" customHeight="1" x14ac:dyDescent="0.25">
      <c r="A372" s="77" t="s">
        <v>2632</v>
      </c>
      <c r="B372" s="152"/>
      <c r="C372" s="134"/>
      <c r="D372" s="171"/>
      <c r="E372" s="198"/>
      <c r="F372" s="193"/>
      <c r="G372" s="193"/>
    </row>
    <row r="373" spans="1:7" ht="15.95" customHeight="1" x14ac:dyDescent="0.25">
      <c r="A373" s="77" t="s">
        <v>2633</v>
      </c>
      <c r="B373" s="152"/>
      <c r="C373" s="134"/>
      <c r="D373" s="171"/>
      <c r="E373" s="198"/>
      <c r="F373" s="193"/>
      <c r="G373" s="193"/>
    </row>
    <row r="374" spans="1:7" ht="15.95" customHeight="1" x14ac:dyDescent="0.25">
      <c r="A374" s="77" t="s">
        <v>2634</v>
      </c>
      <c r="B374" s="152"/>
      <c r="C374" s="134"/>
      <c r="D374" s="171"/>
      <c r="E374" s="198"/>
      <c r="F374" s="282"/>
      <c r="G374" s="282"/>
    </row>
    <row r="375" spans="1:7" ht="15.95" customHeight="1" x14ac:dyDescent="0.25">
      <c r="A375" s="77" t="s">
        <v>2635</v>
      </c>
      <c r="B375" s="152"/>
      <c r="C375" s="81"/>
      <c r="D375" s="81"/>
      <c r="E375" s="198"/>
      <c r="F375" s="198"/>
      <c r="G375" s="198"/>
    </row>
    <row r="376" spans="1:7" ht="15.95" customHeight="1" x14ac:dyDescent="0.25">
      <c r="A376" s="77" t="s">
        <v>2636</v>
      </c>
      <c r="B376" s="152"/>
      <c r="C376" s="81"/>
      <c r="D376" s="81"/>
      <c r="E376" s="198"/>
      <c r="F376" s="198"/>
      <c r="G376" s="198"/>
    </row>
    <row r="377" spans="1:7" ht="15.95" customHeight="1" x14ac:dyDescent="0.25">
      <c r="A377" s="83"/>
      <c r="B377" s="240" t="s">
        <v>2637</v>
      </c>
      <c r="C377" s="240" t="s">
        <v>331</v>
      </c>
      <c r="D377" s="240" t="s">
        <v>1196</v>
      </c>
      <c r="E377" s="240"/>
      <c r="F377" s="240" t="s">
        <v>854</v>
      </c>
      <c r="G377" s="240" t="s">
        <v>2612</v>
      </c>
    </row>
    <row r="378" spans="1:7" ht="15.95" customHeight="1" x14ac:dyDescent="0.25">
      <c r="A378" s="77" t="s">
        <v>2638</v>
      </c>
      <c r="B378" s="176" t="s">
        <v>1301</v>
      </c>
      <c r="C378" s="134">
        <v>6.8625698579999996</v>
      </c>
      <c r="D378" s="171">
        <v>5</v>
      </c>
      <c r="E378" s="198"/>
      <c r="F378" s="246">
        <f t="shared" ref="F378:F384" si="13">IF(OR($C$385=0,NOT(ISNUMBER($C$385)),NOT(ISNUMBER(C378))),"",C378/$C$385)</f>
        <v>8.279737527564059E-3</v>
      </c>
      <c r="G378" s="246">
        <f t="shared" ref="G378:G384" si="14">IF(OR($D$385=0,NOT(ISNUMBER($D$385)),NOT(ISNUMBER(D378))),"",D378/$D$385)</f>
        <v>2.403846153846154E-2</v>
      </c>
    </row>
    <row r="379" spans="1:7" ht="15.95" customHeight="1" x14ac:dyDescent="0.25">
      <c r="A379" s="77" t="s">
        <v>2639</v>
      </c>
      <c r="B379" s="274" t="s">
        <v>1303</v>
      </c>
      <c r="C379" s="134">
        <v>0</v>
      </c>
      <c r="D379" s="171">
        <v>0</v>
      </c>
      <c r="E379" s="198"/>
      <c r="F379" s="246">
        <f t="shared" si="13"/>
        <v>0</v>
      </c>
      <c r="G379" s="246">
        <f t="shared" si="14"/>
        <v>0</v>
      </c>
    </row>
    <row r="380" spans="1:7" ht="15.95" customHeight="1" x14ac:dyDescent="0.25">
      <c r="A380" s="77" t="s">
        <v>2640</v>
      </c>
      <c r="B380" s="176" t="s">
        <v>1305</v>
      </c>
      <c r="C380" s="134">
        <v>0</v>
      </c>
      <c r="D380" s="171">
        <v>0</v>
      </c>
      <c r="E380" s="198"/>
      <c r="F380" s="246">
        <f t="shared" si="13"/>
        <v>0</v>
      </c>
      <c r="G380" s="246">
        <f t="shared" si="14"/>
        <v>0</v>
      </c>
    </row>
    <row r="381" spans="1:7" ht="15.95" customHeight="1" x14ac:dyDescent="0.25">
      <c r="A381" s="77" t="s">
        <v>2641</v>
      </c>
      <c r="B381" s="176" t="s">
        <v>1307</v>
      </c>
      <c r="C381" s="134">
        <v>4.1820000000000004</v>
      </c>
      <c r="D381" s="171">
        <v>3</v>
      </c>
      <c r="E381" s="198"/>
      <c r="F381" s="246">
        <f t="shared" si="13"/>
        <v>5.0456116377318918E-3</v>
      </c>
      <c r="G381" s="246">
        <f t="shared" si="14"/>
        <v>1.4423076923076924E-2</v>
      </c>
    </row>
    <row r="382" spans="1:7" ht="15.95" customHeight="1" x14ac:dyDescent="0.25">
      <c r="A382" s="77" t="s">
        <v>2642</v>
      </c>
      <c r="B382" s="176" t="s">
        <v>1309</v>
      </c>
      <c r="C382" s="134">
        <v>801.79547108600002</v>
      </c>
      <c r="D382" s="171">
        <v>199</v>
      </c>
      <c r="E382" s="198"/>
      <c r="F382" s="246">
        <f t="shared" si="13"/>
        <v>0.96737172644482206</v>
      </c>
      <c r="G382" s="246">
        <f t="shared" si="14"/>
        <v>0.95673076923076927</v>
      </c>
    </row>
    <row r="383" spans="1:7" ht="15.95" customHeight="1" x14ac:dyDescent="0.25">
      <c r="A383" s="77" t="s">
        <v>2643</v>
      </c>
      <c r="B383" s="176" t="s">
        <v>1311</v>
      </c>
      <c r="C383" s="134">
        <v>0</v>
      </c>
      <c r="D383" s="171">
        <v>0</v>
      </c>
      <c r="E383" s="198"/>
      <c r="F383" s="246">
        <f t="shared" si="13"/>
        <v>0</v>
      </c>
      <c r="G383" s="246">
        <f t="shared" si="14"/>
        <v>0</v>
      </c>
    </row>
    <row r="384" spans="1:7" ht="15.95" customHeight="1" x14ac:dyDescent="0.25">
      <c r="A384" s="77" t="s">
        <v>2644</v>
      </c>
      <c r="B384" s="176" t="s">
        <v>1313</v>
      </c>
      <c r="C384" s="134">
        <v>15.99901768</v>
      </c>
      <c r="D384" s="171">
        <v>1</v>
      </c>
      <c r="E384" s="198"/>
      <c r="F384" s="246">
        <f t="shared" si="13"/>
        <v>1.9302924389881942E-2</v>
      </c>
      <c r="G384" s="246">
        <f t="shared" si="14"/>
        <v>4.807692307692308E-3</v>
      </c>
    </row>
    <row r="385" spans="1:7" ht="15.95" customHeight="1" x14ac:dyDescent="0.25">
      <c r="A385" s="77" t="s">
        <v>2645</v>
      </c>
      <c r="B385" s="176" t="s">
        <v>373</v>
      </c>
      <c r="C385" s="257">
        <f>SUM(C378:C384)</f>
        <v>828.83905862400002</v>
      </c>
      <c r="D385" s="166">
        <f>SUM(D378:D384)</f>
        <v>208</v>
      </c>
      <c r="E385" s="198"/>
      <c r="F385" s="249">
        <f>SUM(F378:F384)</f>
        <v>0.99999999999999989</v>
      </c>
      <c r="G385" s="249">
        <f>SUM(G378:G384)</f>
        <v>1</v>
      </c>
    </row>
    <row r="386" spans="1:7" ht="15.95" customHeight="1" x14ac:dyDescent="0.25">
      <c r="A386" s="77" t="s">
        <v>2646</v>
      </c>
      <c r="B386" s="152"/>
      <c r="C386" s="81"/>
      <c r="D386" s="81"/>
      <c r="E386" s="198"/>
      <c r="F386" s="198"/>
      <c r="G386" s="198"/>
    </row>
    <row r="387" spans="1:7" ht="15.95" customHeight="1" x14ac:dyDescent="0.25">
      <c r="A387" s="83"/>
      <c r="B387" s="240" t="s">
        <v>2647</v>
      </c>
      <c r="C387" s="240" t="s">
        <v>331</v>
      </c>
      <c r="D387" s="240" t="s">
        <v>1196</v>
      </c>
      <c r="E387" s="240"/>
      <c r="F387" s="240" t="s">
        <v>854</v>
      </c>
      <c r="G387" s="240" t="s">
        <v>2612</v>
      </c>
    </row>
    <row r="388" spans="1:7" ht="15.95" customHeight="1" x14ac:dyDescent="0.25">
      <c r="A388" s="77" t="s">
        <v>2648</v>
      </c>
      <c r="B388" s="176" t="s">
        <v>1318</v>
      </c>
      <c r="C388" s="134">
        <v>0</v>
      </c>
      <c r="D388" s="171">
        <v>0</v>
      </c>
      <c r="E388" s="198"/>
      <c r="F388" s="246">
        <f>IF(OR($C$392=0,NOT(ISNUMBER($C$392)),NOT(ISNUMBER(C388))),"",C388/$C$392)</f>
        <v>0</v>
      </c>
      <c r="G388" s="246">
        <f>IF(OR($D$392=0,NOT(ISNUMBER($D$392)),NOT(ISNUMBER(D388))),"",D388/$D$392)</f>
        <v>0</v>
      </c>
    </row>
    <row r="389" spans="1:7" ht="15.95" customHeight="1" x14ac:dyDescent="0.25">
      <c r="A389" s="77" t="s">
        <v>2649</v>
      </c>
      <c r="B389" s="274" t="s">
        <v>1573</v>
      </c>
      <c r="C389" s="134">
        <v>0</v>
      </c>
      <c r="D389" s="171">
        <v>0</v>
      </c>
      <c r="E389" s="198"/>
      <c r="F389" s="246">
        <f>IF(OR($C$392=0,NOT(ISNUMBER($C$392)),NOT(ISNUMBER(C389))),"",C389/$C$392)</f>
        <v>0</v>
      </c>
      <c r="G389" s="246">
        <f>IF(OR($D$392=0,NOT(ISNUMBER($D$392)),NOT(ISNUMBER(D389))),"",D389/$D$392)</f>
        <v>0</v>
      </c>
    </row>
    <row r="390" spans="1:7" ht="15.95" customHeight="1" x14ac:dyDescent="0.25">
      <c r="A390" s="77" t="s">
        <v>2650</v>
      </c>
      <c r="B390" s="176" t="s">
        <v>1313</v>
      </c>
      <c r="C390" s="134">
        <v>0</v>
      </c>
      <c r="D390" s="171">
        <v>0</v>
      </c>
      <c r="E390" s="198"/>
      <c r="F390" s="246">
        <f>IF(OR($C$392=0,NOT(ISNUMBER($C$392)),NOT(ISNUMBER(C390))),"",C390/$C$392)</f>
        <v>0</v>
      </c>
      <c r="G390" s="246">
        <f>IF(OR($D$392=0,NOT(ISNUMBER($D$392)),NOT(ISNUMBER(D390))),"",D390/$D$392)</f>
        <v>0</v>
      </c>
    </row>
    <row r="391" spans="1:7" ht="15.95" customHeight="1" x14ac:dyDescent="0.25">
      <c r="A391" s="77" t="s">
        <v>2651</v>
      </c>
      <c r="B391" s="119" t="s">
        <v>1225</v>
      </c>
      <c r="C391" s="134">
        <v>828.83905862400002</v>
      </c>
      <c r="D391" s="171">
        <v>208</v>
      </c>
      <c r="E391" s="198"/>
      <c r="F391" s="246">
        <f>IF(OR($C$392=0,NOT(ISNUMBER($C$392)),NOT(ISNUMBER(C391))),"",C391/$C$392)</f>
        <v>1</v>
      </c>
      <c r="G391" s="246">
        <f>IF(OR($D$392=0,NOT(ISNUMBER($D$392)),NOT(ISNUMBER(D391))),"",D391/$D$392)</f>
        <v>1</v>
      </c>
    </row>
    <row r="392" spans="1:7" ht="15.95" customHeight="1" x14ac:dyDescent="0.25">
      <c r="A392" s="77" t="s">
        <v>2652</v>
      </c>
      <c r="B392" s="176" t="s">
        <v>373</v>
      </c>
      <c r="C392" s="257">
        <f>SUM(C388:C391)</f>
        <v>828.83905862400002</v>
      </c>
      <c r="D392" s="166">
        <f>SUM(D388:D391)</f>
        <v>208</v>
      </c>
      <c r="E392" s="198"/>
      <c r="F392" s="249">
        <f>SUM(F388:F391)</f>
        <v>1</v>
      </c>
      <c r="G392" s="249">
        <f>SUM(G388:G391)</f>
        <v>1</v>
      </c>
    </row>
    <row r="393" spans="1:7" ht="15.95" customHeight="1" x14ac:dyDescent="0.25">
      <c r="A393" s="77" t="s">
        <v>2653</v>
      </c>
      <c r="B393" s="81"/>
      <c r="C393" s="130"/>
      <c r="D393" s="81"/>
      <c r="E393" s="135"/>
      <c r="F393" s="135"/>
      <c r="G393" s="135"/>
    </row>
    <row r="394" spans="1:7" ht="15.95" customHeight="1" x14ac:dyDescent="0.25">
      <c r="A394" s="83"/>
      <c r="B394" s="240" t="s">
        <v>1325</v>
      </c>
      <c r="C394" s="240" t="s">
        <v>1326</v>
      </c>
      <c r="D394" s="240" t="s">
        <v>1327</v>
      </c>
      <c r="E394" s="240"/>
      <c r="F394" s="240" t="s">
        <v>1328</v>
      </c>
      <c r="G394" s="240" t="s">
        <v>1329</v>
      </c>
    </row>
    <row r="395" spans="1:7" ht="15.95" customHeight="1" x14ac:dyDescent="0.25">
      <c r="A395" s="77" t="s">
        <v>2654</v>
      </c>
      <c r="B395" s="176" t="s">
        <v>1301</v>
      </c>
      <c r="C395" s="134">
        <v>0</v>
      </c>
      <c r="D395" s="134">
        <v>0</v>
      </c>
      <c r="E395" s="135"/>
      <c r="F395" s="134">
        <v>0</v>
      </c>
      <c r="G395" s="134">
        <v>2.40384615E-2</v>
      </c>
    </row>
    <row r="396" spans="1:7" ht="15.95" customHeight="1" x14ac:dyDescent="0.25">
      <c r="A396" s="77" t="s">
        <v>2655</v>
      </c>
      <c r="B396" s="274" t="s">
        <v>1303</v>
      </c>
      <c r="C396" s="134">
        <v>0</v>
      </c>
      <c r="D396" s="134">
        <v>0</v>
      </c>
      <c r="E396" s="135"/>
      <c r="F396" s="134">
        <v>0</v>
      </c>
      <c r="G396" s="134">
        <v>0</v>
      </c>
    </row>
    <row r="397" spans="1:7" ht="15.95" customHeight="1" x14ac:dyDescent="0.25">
      <c r="A397" s="77" t="s">
        <v>2656</v>
      </c>
      <c r="B397" s="176" t="s">
        <v>1305</v>
      </c>
      <c r="C397" s="134">
        <v>0</v>
      </c>
      <c r="D397" s="134">
        <v>0</v>
      </c>
      <c r="E397" s="135"/>
      <c r="F397" s="134">
        <v>0</v>
      </c>
      <c r="G397" s="134">
        <v>0</v>
      </c>
    </row>
    <row r="398" spans="1:7" ht="15.95" customHeight="1" x14ac:dyDescent="0.25">
      <c r="A398" s="77" t="s">
        <v>2657</v>
      </c>
      <c r="B398" s="176" t="s">
        <v>1307</v>
      </c>
      <c r="C398" s="134">
        <v>0</v>
      </c>
      <c r="D398" s="134">
        <v>0</v>
      </c>
      <c r="E398" s="135"/>
      <c r="F398" s="134">
        <v>0</v>
      </c>
      <c r="G398" s="134">
        <v>1.44230769E-2</v>
      </c>
    </row>
    <row r="399" spans="1:7" ht="15.95" customHeight="1" x14ac:dyDescent="0.25">
      <c r="A399" s="77" t="s">
        <v>2658</v>
      </c>
      <c r="B399" s="176" t="s">
        <v>1309</v>
      </c>
      <c r="C399" s="134">
        <v>0</v>
      </c>
      <c r="D399" s="134">
        <v>0</v>
      </c>
      <c r="E399" s="135"/>
      <c r="F399" s="134">
        <v>0</v>
      </c>
      <c r="G399" s="134">
        <v>0.9567307692</v>
      </c>
    </row>
    <row r="400" spans="1:7" ht="15.95" customHeight="1" x14ac:dyDescent="0.25">
      <c r="A400" s="77" t="s">
        <v>2659</v>
      </c>
      <c r="B400" s="176" t="s">
        <v>1311</v>
      </c>
      <c r="C400" s="134">
        <v>0</v>
      </c>
      <c r="D400" s="134">
        <v>0</v>
      </c>
      <c r="E400" s="135"/>
      <c r="F400" s="134">
        <v>0</v>
      </c>
      <c r="G400" s="134">
        <v>0</v>
      </c>
    </row>
    <row r="401" spans="1:7" ht="15.95" customHeight="1" x14ac:dyDescent="0.25">
      <c r="A401" s="77" t="s">
        <v>2660</v>
      </c>
      <c r="B401" s="176" t="s">
        <v>371</v>
      </c>
      <c r="C401" s="134">
        <v>0</v>
      </c>
      <c r="D401" s="134">
        <v>0</v>
      </c>
      <c r="E401" s="135"/>
      <c r="F401" s="134">
        <v>0</v>
      </c>
      <c r="G401" s="134">
        <v>0</v>
      </c>
    </row>
    <row r="402" spans="1:7" ht="15.95" customHeight="1" x14ac:dyDescent="0.25">
      <c r="A402" s="77" t="s">
        <v>2661</v>
      </c>
      <c r="B402" s="176" t="s">
        <v>373</v>
      </c>
      <c r="C402" s="257">
        <f>SUM(C395:C401)</f>
        <v>0</v>
      </c>
      <c r="D402" s="257">
        <f>SUM(D395:D401)</f>
        <v>0</v>
      </c>
      <c r="E402" s="135"/>
      <c r="F402" s="81"/>
      <c r="G402" s="246" t="str">
        <f>IF(OR($D$413=0,NOT(ISNUMBER($D$413)),NOT(ISNUMBER(D402))),"",D402/$D$413)</f>
        <v/>
      </c>
    </row>
    <row r="403" spans="1:7" ht="15.95" customHeight="1" x14ac:dyDescent="0.25">
      <c r="A403" s="77" t="s">
        <v>2662</v>
      </c>
      <c r="B403" s="119" t="s">
        <v>1339</v>
      </c>
      <c r="C403" s="81"/>
      <c r="D403" s="81"/>
      <c r="E403" s="81"/>
      <c r="F403" s="134">
        <v>0</v>
      </c>
      <c r="G403" s="246" t="str">
        <f>IF(OR($D$413=0,NOT(ISNUMBER($D$413)),NOT(ISNUMBER(D402))),"",D402/$D$413)</f>
        <v/>
      </c>
    </row>
    <row r="404" spans="1:7" ht="15.95" customHeight="1" x14ac:dyDescent="0.25">
      <c r="A404" s="77" t="s">
        <v>2663</v>
      </c>
      <c r="B404" s="208"/>
      <c r="C404" s="208"/>
      <c r="D404" s="208"/>
      <c r="E404" s="208"/>
      <c r="F404" s="208"/>
      <c r="G404" s="193" t="str">
        <f>IF(OR($D$413=0,NOT(ISNUMBER($D$413)),NOT(ISNUMBER(D403))),"",D403/$D$413)</f>
        <v/>
      </c>
    </row>
    <row r="405" spans="1:7" ht="15.95" customHeight="1" x14ac:dyDescent="0.25">
      <c r="A405" s="77" t="s">
        <v>2664</v>
      </c>
      <c r="B405" s="152"/>
      <c r="C405" s="81"/>
      <c r="D405" s="81"/>
      <c r="E405" s="135"/>
      <c r="F405" s="193"/>
      <c r="G405" s="193"/>
    </row>
    <row r="406" spans="1:7" ht="15.95" customHeight="1" x14ac:dyDescent="0.25">
      <c r="A406" s="77" t="s">
        <v>2665</v>
      </c>
      <c r="B406" s="152"/>
      <c r="C406" s="81"/>
      <c r="D406" s="81"/>
      <c r="E406" s="135"/>
      <c r="F406" s="193"/>
      <c r="G406" s="193"/>
    </row>
    <row r="407" spans="1:7" ht="15.95" customHeight="1" x14ac:dyDescent="0.25">
      <c r="A407" s="77" t="s">
        <v>2666</v>
      </c>
      <c r="B407" s="152"/>
      <c r="C407" s="81"/>
      <c r="D407" s="81"/>
      <c r="E407" s="135"/>
      <c r="F407" s="193"/>
      <c r="G407" s="193"/>
    </row>
    <row r="408" spans="1:7" ht="15.95" customHeight="1" x14ac:dyDescent="0.25">
      <c r="A408" s="77" t="s">
        <v>2667</v>
      </c>
      <c r="B408" s="152"/>
      <c r="C408" s="81"/>
      <c r="D408" s="81"/>
      <c r="E408" s="135"/>
      <c r="F408" s="193"/>
      <c r="G408" s="193"/>
    </row>
    <row r="409" spans="1:7" ht="15.95" customHeight="1" x14ac:dyDescent="0.25">
      <c r="A409" s="77" t="s">
        <v>2668</v>
      </c>
      <c r="B409" s="152"/>
      <c r="C409" s="81"/>
      <c r="D409" s="81"/>
      <c r="E409" s="135"/>
      <c r="F409" s="193"/>
      <c r="G409" s="193"/>
    </row>
    <row r="410" spans="1:7" ht="15.95" customHeight="1" x14ac:dyDescent="0.25">
      <c r="A410" s="77" t="s">
        <v>2669</v>
      </c>
      <c r="B410" s="152"/>
      <c r="C410" s="81"/>
      <c r="D410" s="81"/>
      <c r="E410" s="135"/>
      <c r="F410" s="193"/>
      <c r="G410" s="193"/>
    </row>
    <row r="411" spans="1:7" ht="15.95" customHeight="1" x14ac:dyDescent="0.25">
      <c r="A411" s="77" t="s">
        <v>2670</v>
      </c>
      <c r="B411" s="152"/>
      <c r="C411" s="81"/>
      <c r="D411" s="81"/>
      <c r="E411" s="135"/>
      <c r="F411" s="193"/>
      <c r="G411" s="193"/>
    </row>
    <row r="412" spans="1:7" ht="15.95" customHeight="1" x14ac:dyDescent="0.25">
      <c r="A412" s="77" t="s">
        <v>2671</v>
      </c>
      <c r="B412" s="152"/>
      <c r="C412" s="81"/>
      <c r="D412" s="81"/>
      <c r="E412" s="135"/>
      <c r="F412" s="193"/>
      <c r="G412" s="193"/>
    </row>
    <row r="413" spans="1:7" ht="15.95" customHeight="1" x14ac:dyDescent="0.25">
      <c r="A413" s="77" t="s">
        <v>2672</v>
      </c>
      <c r="B413" s="152"/>
      <c r="C413" s="134"/>
      <c r="D413" s="81"/>
      <c r="E413" s="135"/>
      <c r="F413" s="283"/>
      <c r="G413" s="283"/>
    </row>
    <row r="414" spans="1:7" ht="15.95" customHeight="1" x14ac:dyDescent="0.25">
      <c r="A414" s="77" t="s">
        <v>2673</v>
      </c>
      <c r="B414" s="81"/>
      <c r="C414" s="130"/>
      <c r="D414" s="81"/>
      <c r="E414" s="135"/>
      <c r="F414" s="135"/>
      <c r="G414" s="135"/>
    </row>
    <row r="415" spans="1:7" ht="15.95" customHeight="1" x14ac:dyDescent="0.25">
      <c r="A415" s="77" t="s">
        <v>2674</v>
      </c>
      <c r="B415" s="81"/>
      <c r="C415" s="130"/>
      <c r="D415" s="81"/>
      <c r="E415" s="135"/>
      <c r="F415" s="135"/>
      <c r="G415" s="135"/>
    </row>
    <row r="416" spans="1:7" ht="15.95" customHeight="1" x14ac:dyDescent="0.25">
      <c r="A416" s="77" t="s">
        <v>2675</v>
      </c>
      <c r="B416" s="81"/>
      <c r="C416" s="130"/>
      <c r="D416" s="81"/>
      <c r="E416" s="135"/>
      <c r="F416" s="135"/>
      <c r="G416" s="135"/>
    </row>
    <row r="417" spans="1:7" ht="15.95" customHeight="1" x14ac:dyDescent="0.25">
      <c r="A417" s="77" t="s">
        <v>2676</v>
      </c>
      <c r="B417" s="81"/>
      <c r="C417" s="130"/>
      <c r="D417" s="81"/>
      <c r="E417" s="135"/>
      <c r="F417" s="135"/>
      <c r="G417" s="135"/>
    </row>
    <row r="418" spans="1:7" ht="15.95" customHeight="1" x14ac:dyDescent="0.25">
      <c r="A418" s="77" t="s">
        <v>2677</v>
      </c>
      <c r="B418" s="81"/>
      <c r="C418" s="130"/>
      <c r="D418" s="81"/>
      <c r="E418" s="135"/>
      <c r="F418" s="135"/>
      <c r="G418" s="135"/>
    </row>
    <row r="419" spans="1:7" ht="15.95" customHeight="1" x14ac:dyDescent="0.25">
      <c r="A419" s="77" t="s">
        <v>2678</v>
      </c>
      <c r="B419" s="81"/>
      <c r="C419" s="130"/>
      <c r="D419" s="81"/>
      <c r="E419" s="135"/>
      <c r="F419" s="135"/>
      <c r="G419" s="135"/>
    </row>
    <row r="420" spans="1:7" ht="15.95" customHeight="1" x14ac:dyDescent="0.25">
      <c r="A420" s="77" t="s">
        <v>2679</v>
      </c>
      <c r="B420" s="81"/>
      <c r="C420" s="130"/>
      <c r="D420" s="81"/>
      <c r="E420" s="135"/>
      <c r="F420" s="135"/>
      <c r="G420" s="135"/>
    </row>
    <row r="421" spans="1:7" ht="15.95" customHeight="1" x14ac:dyDescent="0.25">
      <c r="A421" s="77" t="s">
        <v>2680</v>
      </c>
      <c r="B421" s="81"/>
      <c r="C421" s="130"/>
      <c r="D421" s="81"/>
      <c r="E421" s="135"/>
      <c r="F421" s="135"/>
      <c r="G421" s="135"/>
    </row>
    <row r="422" spans="1:7" ht="15.95" customHeight="1" x14ac:dyDescent="0.25">
      <c r="A422" s="77" t="s">
        <v>2681</v>
      </c>
      <c r="B422" s="81"/>
      <c r="C422" s="130"/>
      <c r="D422" s="81"/>
      <c r="E422" s="135"/>
      <c r="F422" s="135"/>
      <c r="G422" s="135"/>
    </row>
    <row r="423" spans="1:7" ht="15.95" customHeight="1" x14ac:dyDescent="0.25">
      <c r="A423" s="77" t="s">
        <v>2682</v>
      </c>
      <c r="B423" s="81"/>
      <c r="C423" s="130"/>
      <c r="D423" s="81"/>
      <c r="E423" s="135"/>
      <c r="F423" s="135"/>
      <c r="G423" s="135"/>
    </row>
    <row r="424" spans="1:7" ht="15.95" customHeight="1" x14ac:dyDescent="0.25">
      <c r="A424" s="77" t="s">
        <v>2683</v>
      </c>
      <c r="B424" s="81"/>
      <c r="C424" s="130"/>
      <c r="D424" s="81"/>
      <c r="E424" s="135"/>
      <c r="F424" s="135"/>
      <c r="G424" s="135"/>
    </row>
    <row r="425" spans="1:7" ht="15.95" customHeight="1" x14ac:dyDescent="0.25">
      <c r="A425" s="77" t="s">
        <v>2684</v>
      </c>
      <c r="B425" s="81"/>
      <c r="C425" s="130"/>
      <c r="D425" s="81"/>
      <c r="E425" s="135"/>
      <c r="F425" s="135"/>
      <c r="G425" s="135"/>
    </row>
    <row r="426" spans="1:7" ht="15.95" customHeight="1" x14ac:dyDescent="0.25">
      <c r="A426" s="77" t="s">
        <v>2685</v>
      </c>
      <c r="B426" s="81"/>
      <c r="C426" s="130"/>
      <c r="D426" s="81"/>
      <c r="E426" s="135"/>
      <c r="F426" s="135"/>
      <c r="G426" s="135"/>
    </row>
    <row r="427" spans="1:7" ht="15.95" customHeight="1" x14ac:dyDescent="0.25">
      <c r="A427" s="77" t="s">
        <v>2686</v>
      </c>
      <c r="B427" s="81"/>
      <c r="C427" s="130"/>
      <c r="D427" s="81"/>
      <c r="E427" s="135"/>
      <c r="F427" s="135"/>
      <c r="G427" s="135"/>
    </row>
    <row r="428" spans="1:7" ht="15.95" customHeight="1" x14ac:dyDescent="0.25">
      <c r="A428" s="77" t="s">
        <v>2687</v>
      </c>
      <c r="B428" s="81"/>
      <c r="C428" s="130"/>
      <c r="D428" s="81"/>
      <c r="E428" s="135"/>
      <c r="F428" s="135"/>
      <c r="G428" s="135"/>
    </row>
    <row r="429" spans="1:7" ht="15.95" customHeight="1" x14ac:dyDescent="0.25">
      <c r="A429" s="77" t="s">
        <v>2688</v>
      </c>
      <c r="B429" s="81"/>
      <c r="C429" s="130"/>
      <c r="D429" s="81"/>
      <c r="E429" s="135"/>
      <c r="F429" s="135"/>
      <c r="G429" s="135"/>
    </row>
    <row r="430" spans="1:7" ht="15.95" customHeight="1" x14ac:dyDescent="0.25">
      <c r="A430" s="77" t="s">
        <v>2689</v>
      </c>
      <c r="B430" s="81"/>
      <c r="C430" s="130"/>
      <c r="D430" s="81"/>
      <c r="E430" s="135"/>
      <c r="F430" s="135"/>
      <c r="G430" s="135"/>
    </row>
    <row r="431" spans="1:7" ht="15.95" customHeight="1" x14ac:dyDescent="0.25">
      <c r="A431" s="77" t="s">
        <v>2690</v>
      </c>
      <c r="B431" s="81"/>
      <c r="C431" s="130"/>
      <c r="D431" s="81"/>
      <c r="E431" s="135"/>
      <c r="F431" s="135"/>
      <c r="G431" s="135"/>
    </row>
    <row r="432" spans="1:7" ht="15.95" customHeight="1" x14ac:dyDescent="0.25">
      <c r="A432" s="77" t="s">
        <v>2691</v>
      </c>
      <c r="B432" s="81"/>
      <c r="C432" s="130"/>
      <c r="D432" s="81"/>
      <c r="E432" s="135"/>
      <c r="F432" s="135"/>
      <c r="G432" s="135"/>
    </row>
    <row r="433" spans="1:7" ht="15.95" customHeight="1" x14ac:dyDescent="0.25">
      <c r="A433" s="77" t="s">
        <v>2692</v>
      </c>
      <c r="B433" s="81"/>
      <c r="C433" s="130"/>
      <c r="D433" s="81"/>
      <c r="E433" s="135"/>
      <c r="F433" s="135"/>
      <c r="G433" s="135"/>
    </row>
    <row r="434" spans="1:7" ht="15.95" customHeight="1" x14ac:dyDescent="0.25">
      <c r="A434" s="77" t="s">
        <v>2693</v>
      </c>
      <c r="B434" s="81"/>
      <c r="C434" s="130"/>
      <c r="D434" s="81"/>
      <c r="E434" s="135"/>
      <c r="F434" s="135"/>
      <c r="G434" s="135"/>
    </row>
    <row r="435" spans="1:7" ht="15.95" customHeight="1" x14ac:dyDescent="0.25">
      <c r="A435" s="77" t="s">
        <v>2694</v>
      </c>
      <c r="B435" s="81"/>
      <c r="C435" s="130"/>
      <c r="D435" s="81"/>
      <c r="E435" s="135"/>
      <c r="F435" s="135"/>
      <c r="G435" s="135"/>
    </row>
    <row r="436" spans="1:7" ht="15.95" customHeight="1" x14ac:dyDescent="0.25">
      <c r="A436" s="77" t="s">
        <v>2695</v>
      </c>
      <c r="B436" s="81"/>
      <c r="C436" s="130"/>
      <c r="D436" s="81"/>
      <c r="E436" s="135"/>
      <c r="F436" s="135"/>
      <c r="G436" s="135"/>
    </row>
    <row r="437" spans="1:7" ht="15.95" customHeight="1" x14ac:dyDescent="0.25">
      <c r="A437" s="77" t="s">
        <v>2696</v>
      </c>
      <c r="B437" s="81"/>
      <c r="C437" s="130"/>
      <c r="D437" s="81"/>
      <c r="E437" s="135"/>
      <c r="F437" s="135"/>
      <c r="G437" s="135"/>
    </row>
    <row r="438" spans="1:7" ht="15.95" customHeight="1" x14ac:dyDescent="0.25">
      <c r="A438" s="77" t="s">
        <v>2697</v>
      </c>
      <c r="B438" s="81"/>
      <c r="C438" s="130"/>
      <c r="D438" s="81"/>
      <c r="E438" s="135"/>
      <c r="F438" s="135"/>
      <c r="G438" s="135"/>
    </row>
    <row r="439" spans="1:7" ht="15.95" customHeight="1" x14ac:dyDescent="0.25">
      <c r="A439" s="77" t="s">
        <v>2698</v>
      </c>
      <c r="B439" s="81"/>
      <c r="C439" s="130"/>
      <c r="D439" s="81"/>
      <c r="E439" s="135"/>
      <c r="F439" s="135"/>
      <c r="G439" s="135"/>
    </row>
    <row r="440" spans="1:7" ht="15.95" customHeight="1" x14ac:dyDescent="0.25">
      <c r="A440" s="77" t="s">
        <v>2699</v>
      </c>
      <c r="B440" s="81"/>
      <c r="C440" s="130"/>
      <c r="D440" s="81"/>
      <c r="E440" s="135"/>
      <c r="F440" s="135"/>
      <c r="G440" s="135"/>
    </row>
    <row r="441" spans="1:7" ht="15.95" customHeight="1" x14ac:dyDescent="0.25">
      <c r="A441" s="77" t="s">
        <v>2700</v>
      </c>
      <c r="B441" s="81"/>
      <c r="C441" s="130"/>
      <c r="D441" s="81"/>
      <c r="E441" s="135"/>
      <c r="F441" s="135"/>
      <c r="G441" s="135"/>
    </row>
    <row r="442" spans="1:7" ht="15.95" customHeight="1" x14ac:dyDescent="0.25">
      <c r="A442" s="77" t="s">
        <v>2701</v>
      </c>
      <c r="B442" s="81"/>
      <c r="C442" s="130"/>
      <c r="D442" s="81"/>
      <c r="E442" s="135"/>
      <c r="F442" s="135"/>
      <c r="G442" s="135"/>
    </row>
    <row r="443" spans="1:7" ht="20.100000000000001" customHeight="1" x14ac:dyDescent="0.25">
      <c r="A443" s="131"/>
      <c r="B443" s="275" t="s">
        <v>2702</v>
      </c>
      <c r="C443" s="270"/>
      <c r="D443" s="270"/>
      <c r="E443" s="270"/>
      <c r="F443" s="270"/>
      <c r="G443" s="270"/>
    </row>
    <row r="444" spans="1:7" ht="15.95" customHeight="1" x14ac:dyDescent="0.25">
      <c r="A444" s="83"/>
      <c r="B444" s="240" t="s">
        <v>1379</v>
      </c>
      <c r="C444" s="240" t="s">
        <v>1066</v>
      </c>
      <c r="D444" s="240" t="s">
        <v>1067</v>
      </c>
      <c r="E444" s="240"/>
      <c r="F444" s="240" t="s">
        <v>855</v>
      </c>
      <c r="G444" s="240" t="s">
        <v>1068</v>
      </c>
    </row>
    <row r="445" spans="1:7" ht="15.95" customHeight="1" x14ac:dyDescent="0.25">
      <c r="A445" s="77" t="s">
        <v>2703</v>
      </c>
      <c r="B445" s="119" t="s">
        <v>1070</v>
      </c>
      <c r="C445" s="134">
        <v>18284.118504999999</v>
      </c>
      <c r="D445" s="183"/>
      <c r="E445" s="183"/>
      <c r="F445" s="185"/>
      <c r="G445" s="185"/>
    </row>
    <row r="446" spans="1:7" x14ac:dyDescent="0.25">
      <c r="A446" s="103"/>
      <c r="B446" s="81"/>
      <c r="C446" s="81"/>
      <c r="D446" s="183"/>
      <c r="E446" s="183"/>
      <c r="F446" s="185"/>
      <c r="G446" s="185"/>
    </row>
    <row r="447" spans="1:7" ht="15.95" customHeight="1" x14ac:dyDescent="0.25">
      <c r="A447" s="215"/>
      <c r="B447" s="81" t="s">
        <v>1071</v>
      </c>
      <c r="C447" s="81"/>
      <c r="D447" s="183"/>
      <c r="E447" s="183"/>
      <c r="F447" s="185"/>
      <c r="G447" s="185"/>
    </row>
    <row r="448" spans="1:7" ht="15.95" customHeight="1" x14ac:dyDescent="0.25">
      <c r="A448" s="77" t="s">
        <v>2704</v>
      </c>
      <c r="B448" s="152" t="s">
        <v>1073</v>
      </c>
      <c r="C448" s="134">
        <v>1.7287400500000001</v>
      </c>
      <c r="D448" s="134">
        <v>9</v>
      </c>
      <c r="E448" s="183"/>
      <c r="F448" s="246">
        <f t="shared" ref="F448:F471" si="15">IF(OR($C$472=0,NOT(ISNUMBER($C$472)),NOT(ISNUMBER(C448))),"",C448/$C$472)</f>
        <v>3.715459458997964E-4</v>
      </c>
      <c r="G448" s="246">
        <f t="shared" ref="G448:G471" si="16">IF(OR($D$472=0,NOT(ISNUMBER($D$472)),NOT(ISNUMBER(D448))),"",D448/$D$472)</f>
        <v>3.5433070866141732E-2</v>
      </c>
    </row>
    <row r="449" spans="1:7" ht="15.95" customHeight="1" x14ac:dyDescent="0.25">
      <c r="A449" s="77" t="s">
        <v>2705</v>
      </c>
      <c r="B449" s="152" t="s">
        <v>1075</v>
      </c>
      <c r="C449" s="134">
        <v>3.14215059</v>
      </c>
      <c r="D449" s="134">
        <v>4</v>
      </c>
      <c r="E449" s="183"/>
      <c r="F449" s="246">
        <f t="shared" si="15"/>
        <v>6.7532033698250546E-4</v>
      </c>
      <c r="G449" s="246">
        <f t="shared" si="16"/>
        <v>1.5748031496062992E-2</v>
      </c>
    </row>
    <row r="450" spans="1:7" ht="15.95" customHeight="1" x14ac:dyDescent="0.25">
      <c r="A450" s="77" t="s">
        <v>2706</v>
      </c>
      <c r="B450" s="152" t="s">
        <v>1077</v>
      </c>
      <c r="C450" s="134">
        <v>379.90954674199997</v>
      </c>
      <c r="D450" s="134">
        <v>73</v>
      </c>
      <c r="E450" s="183"/>
      <c r="F450" s="246">
        <f t="shared" si="15"/>
        <v>8.1651288116231985E-2</v>
      </c>
      <c r="G450" s="246">
        <f t="shared" si="16"/>
        <v>0.2874015748031496</v>
      </c>
    </row>
    <row r="451" spans="1:7" ht="15.95" customHeight="1" x14ac:dyDescent="0.25">
      <c r="A451" s="77" t="s">
        <v>2707</v>
      </c>
      <c r="B451" s="152" t="s">
        <v>1079</v>
      </c>
      <c r="C451" s="134">
        <v>4268.0493649010004</v>
      </c>
      <c r="D451" s="134">
        <v>168</v>
      </c>
      <c r="E451" s="183"/>
      <c r="F451" s="246">
        <f t="shared" si="15"/>
        <v>0.91730184560088568</v>
      </c>
      <c r="G451" s="246">
        <f t="shared" si="16"/>
        <v>0.66141732283464572</v>
      </c>
    </row>
    <row r="452" spans="1:7" ht="15.95" customHeight="1" x14ac:dyDescent="0.25">
      <c r="A452" s="77" t="s">
        <v>2708</v>
      </c>
      <c r="B452" s="152" t="s">
        <v>985</v>
      </c>
      <c r="C452" s="134"/>
      <c r="D452" s="134"/>
      <c r="E452" s="183"/>
      <c r="F452" s="246" t="str">
        <f t="shared" si="15"/>
        <v/>
      </c>
      <c r="G452" s="246" t="str">
        <f t="shared" si="16"/>
        <v/>
      </c>
    </row>
    <row r="453" spans="1:7" ht="15.95" customHeight="1" x14ac:dyDescent="0.25">
      <c r="A453" s="77" t="s">
        <v>2709</v>
      </c>
      <c r="B453" s="152" t="s">
        <v>985</v>
      </c>
      <c r="C453" s="134"/>
      <c r="D453" s="134"/>
      <c r="E453" s="183"/>
      <c r="F453" s="246" t="str">
        <f t="shared" si="15"/>
        <v/>
      </c>
      <c r="G453" s="246" t="str">
        <f t="shared" si="16"/>
        <v/>
      </c>
    </row>
    <row r="454" spans="1:7" ht="15.95" customHeight="1" x14ac:dyDescent="0.25">
      <c r="A454" s="77" t="s">
        <v>2710</v>
      </c>
      <c r="B454" s="152" t="s">
        <v>985</v>
      </c>
      <c r="C454" s="134"/>
      <c r="D454" s="134"/>
      <c r="E454" s="183"/>
      <c r="F454" s="246" t="str">
        <f t="shared" si="15"/>
        <v/>
      </c>
      <c r="G454" s="246" t="str">
        <f t="shared" si="16"/>
        <v/>
      </c>
    </row>
    <row r="455" spans="1:7" ht="15.95" customHeight="1" x14ac:dyDescent="0.25">
      <c r="A455" s="77" t="s">
        <v>2711</v>
      </c>
      <c r="B455" s="152" t="s">
        <v>985</v>
      </c>
      <c r="C455" s="134"/>
      <c r="D455" s="171"/>
      <c r="E455" s="183"/>
      <c r="F455" s="246" t="str">
        <f t="shared" si="15"/>
        <v/>
      </c>
      <c r="G455" s="246" t="str">
        <f t="shared" si="16"/>
        <v/>
      </c>
    </row>
    <row r="456" spans="1:7" ht="15.95" customHeight="1" x14ac:dyDescent="0.25">
      <c r="A456" s="77" t="s">
        <v>2712</v>
      </c>
      <c r="B456" s="152" t="s">
        <v>985</v>
      </c>
      <c r="C456" s="134"/>
      <c r="D456" s="171"/>
      <c r="E456" s="183"/>
      <c r="F456" s="246" t="str">
        <f t="shared" si="15"/>
        <v/>
      </c>
      <c r="G456" s="246" t="str">
        <f t="shared" si="16"/>
        <v/>
      </c>
    </row>
    <row r="457" spans="1:7" ht="15.95" customHeight="1" x14ac:dyDescent="0.25">
      <c r="A457" s="77" t="s">
        <v>2713</v>
      </c>
      <c r="B457" s="152" t="s">
        <v>985</v>
      </c>
      <c r="C457" s="134"/>
      <c r="D457" s="171"/>
      <c r="E457" s="152"/>
      <c r="F457" s="246" t="str">
        <f t="shared" si="15"/>
        <v/>
      </c>
      <c r="G457" s="246" t="str">
        <f t="shared" si="16"/>
        <v/>
      </c>
    </row>
    <row r="458" spans="1:7" ht="15.95" customHeight="1" x14ac:dyDescent="0.25">
      <c r="A458" s="77" t="s">
        <v>2714</v>
      </c>
      <c r="B458" s="152" t="s">
        <v>985</v>
      </c>
      <c r="C458" s="134"/>
      <c r="D458" s="171"/>
      <c r="E458" s="152"/>
      <c r="F458" s="246" t="str">
        <f t="shared" si="15"/>
        <v/>
      </c>
      <c r="G458" s="246" t="str">
        <f t="shared" si="16"/>
        <v/>
      </c>
    </row>
    <row r="459" spans="1:7" ht="15.95" customHeight="1" x14ac:dyDescent="0.25">
      <c r="A459" s="77" t="s">
        <v>2715</v>
      </c>
      <c r="B459" s="152" t="s">
        <v>985</v>
      </c>
      <c r="C459" s="134"/>
      <c r="D459" s="171"/>
      <c r="E459" s="152"/>
      <c r="F459" s="246" t="str">
        <f t="shared" si="15"/>
        <v/>
      </c>
      <c r="G459" s="246" t="str">
        <f t="shared" si="16"/>
        <v/>
      </c>
    </row>
    <row r="460" spans="1:7" ht="15.95" customHeight="1" x14ac:dyDescent="0.25">
      <c r="A460" s="77" t="s">
        <v>2716</v>
      </c>
      <c r="B460" s="152" t="s">
        <v>985</v>
      </c>
      <c r="C460" s="134"/>
      <c r="D460" s="171"/>
      <c r="E460" s="152"/>
      <c r="F460" s="246" t="str">
        <f t="shared" si="15"/>
        <v/>
      </c>
      <c r="G460" s="246" t="str">
        <f t="shared" si="16"/>
        <v/>
      </c>
    </row>
    <row r="461" spans="1:7" ht="15.95" customHeight="1" x14ac:dyDescent="0.25">
      <c r="A461" s="77" t="s">
        <v>2717</v>
      </c>
      <c r="B461" s="152" t="s">
        <v>985</v>
      </c>
      <c r="C461" s="134"/>
      <c r="D461" s="171"/>
      <c r="E461" s="152"/>
      <c r="F461" s="246" t="str">
        <f t="shared" si="15"/>
        <v/>
      </c>
      <c r="G461" s="246" t="str">
        <f t="shared" si="16"/>
        <v/>
      </c>
    </row>
    <row r="462" spans="1:7" ht="15.95" customHeight="1" x14ac:dyDescent="0.25">
      <c r="A462" s="77" t="s">
        <v>2718</v>
      </c>
      <c r="B462" s="152" t="s">
        <v>985</v>
      </c>
      <c r="C462" s="134"/>
      <c r="D462" s="171"/>
      <c r="E462" s="152"/>
      <c r="F462" s="246" t="str">
        <f t="shared" si="15"/>
        <v/>
      </c>
      <c r="G462" s="246" t="str">
        <f t="shared" si="16"/>
        <v/>
      </c>
    </row>
    <row r="463" spans="1:7" ht="15.95" customHeight="1" x14ac:dyDescent="0.25">
      <c r="A463" s="77" t="s">
        <v>2719</v>
      </c>
      <c r="B463" s="152" t="s">
        <v>985</v>
      </c>
      <c r="C463" s="134"/>
      <c r="D463" s="171"/>
      <c r="E463" s="81"/>
      <c r="F463" s="246" t="str">
        <f t="shared" si="15"/>
        <v/>
      </c>
      <c r="G463" s="246" t="str">
        <f t="shared" si="16"/>
        <v/>
      </c>
    </row>
    <row r="464" spans="1:7" ht="15.95" customHeight="1" x14ac:dyDescent="0.25">
      <c r="A464" s="77" t="s">
        <v>2720</v>
      </c>
      <c r="B464" s="152" t="s">
        <v>985</v>
      </c>
      <c r="C464" s="134"/>
      <c r="D464" s="171"/>
      <c r="E464" s="179"/>
      <c r="F464" s="246" t="str">
        <f t="shared" si="15"/>
        <v/>
      </c>
      <c r="G464" s="246" t="str">
        <f t="shared" si="16"/>
        <v/>
      </c>
    </row>
    <row r="465" spans="1:7" ht="15.95" customHeight="1" x14ac:dyDescent="0.25">
      <c r="A465" s="77" t="s">
        <v>2721</v>
      </c>
      <c r="B465" s="152" t="s">
        <v>985</v>
      </c>
      <c r="C465" s="134"/>
      <c r="D465" s="171"/>
      <c r="E465" s="179"/>
      <c r="F465" s="246" t="str">
        <f t="shared" si="15"/>
        <v/>
      </c>
      <c r="G465" s="246" t="str">
        <f t="shared" si="16"/>
        <v/>
      </c>
    </row>
    <row r="466" spans="1:7" ht="15.95" customHeight="1" x14ac:dyDescent="0.25">
      <c r="A466" s="77" t="s">
        <v>2722</v>
      </c>
      <c r="B466" s="152" t="s">
        <v>985</v>
      </c>
      <c r="C466" s="134"/>
      <c r="D466" s="171"/>
      <c r="E466" s="179"/>
      <c r="F466" s="246" t="str">
        <f t="shared" si="15"/>
        <v/>
      </c>
      <c r="G466" s="246" t="str">
        <f t="shared" si="16"/>
        <v/>
      </c>
    </row>
    <row r="467" spans="1:7" ht="15.95" customHeight="1" x14ac:dyDescent="0.25">
      <c r="A467" s="77" t="s">
        <v>2723</v>
      </c>
      <c r="B467" s="152" t="s">
        <v>985</v>
      </c>
      <c r="C467" s="134"/>
      <c r="D467" s="171"/>
      <c r="E467" s="179"/>
      <c r="F467" s="246" t="str">
        <f t="shared" si="15"/>
        <v/>
      </c>
      <c r="G467" s="246" t="str">
        <f t="shared" si="16"/>
        <v/>
      </c>
    </row>
    <row r="468" spans="1:7" ht="15.95" customHeight="1" x14ac:dyDescent="0.25">
      <c r="A468" s="77" t="s">
        <v>2724</v>
      </c>
      <c r="B468" s="152" t="s">
        <v>985</v>
      </c>
      <c r="C468" s="134"/>
      <c r="D468" s="171"/>
      <c r="E468" s="179"/>
      <c r="F468" s="246" t="str">
        <f t="shared" si="15"/>
        <v/>
      </c>
      <c r="G468" s="246" t="str">
        <f t="shared" si="16"/>
        <v/>
      </c>
    </row>
    <row r="469" spans="1:7" ht="15.95" customHeight="1" x14ac:dyDescent="0.25">
      <c r="A469" s="77" t="s">
        <v>2725</v>
      </c>
      <c r="B469" s="152" t="s">
        <v>985</v>
      </c>
      <c r="C469" s="134"/>
      <c r="D469" s="171"/>
      <c r="E469" s="179"/>
      <c r="F469" s="246" t="str">
        <f t="shared" si="15"/>
        <v/>
      </c>
      <c r="G469" s="246" t="str">
        <f t="shared" si="16"/>
        <v/>
      </c>
    </row>
    <row r="470" spans="1:7" ht="15.95" customHeight="1" x14ac:dyDescent="0.25">
      <c r="A470" s="77" t="s">
        <v>2726</v>
      </c>
      <c r="B470" s="152" t="s">
        <v>985</v>
      </c>
      <c r="C470" s="134"/>
      <c r="D470" s="171"/>
      <c r="E470" s="179"/>
      <c r="F470" s="246" t="str">
        <f t="shared" si="15"/>
        <v/>
      </c>
      <c r="G470" s="246" t="str">
        <f t="shared" si="16"/>
        <v/>
      </c>
    </row>
    <row r="471" spans="1:7" ht="15.95" customHeight="1" x14ac:dyDescent="0.25">
      <c r="A471" s="77" t="s">
        <v>2727</v>
      </c>
      <c r="B471" s="152" t="s">
        <v>985</v>
      </c>
      <c r="C471" s="134"/>
      <c r="D471" s="171"/>
      <c r="E471" s="179"/>
      <c r="F471" s="246" t="str">
        <f t="shared" si="15"/>
        <v/>
      </c>
      <c r="G471" s="246" t="str">
        <f t="shared" si="16"/>
        <v/>
      </c>
    </row>
    <row r="472" spans="1:7" ht="15.95" customHeight="1" x14ac:dyDescent="0.25">
      <c r="A472" s="77" t="s">
        <v>2728</v>
      </c>
      <c r="B472" s="176" t="s">
        <v>373</v>
      </c>
      <c r="C472" s="248">
        <f>SUM(C448:C471)</f>
        <v>4652.8298022830004</v>
      </c>
      <c r="D472" s="119">
        <f>SUM(D448:D471)</f>
        <v>254</v>
      </c>
      <c r="E472" s="179"/>
      <c r="F472" s="249">
        <f>SUM(F448:F471)</f>
        <v>1</v>
      </c>
      <c r="G472" s="249">
        <f>SUM(G448:G471)</f>
        <v>1</v>
      </c>
    </row>
    <row r="473" spans="1:7" ht="15.95" customHeight="1" x14ac:dyDescent="0.25">
      <c r="A473" s="83"/>
      <c r="B473" s="240" t="s">
        <v>1406</v>
      </c>
      <c r="C473" s="240" t="s">
        <v>1066</v>
      </c>
      <c r="D473" s="240" t="s">
        <v>1067</v>
      </c>
      <c r="E473" s="240"/>
      <c r="F473" s="240" t="s">
        <v>855</v>
      </c>
      <c r="G473" s="240" t="s">
        <v>1068</v>
      </c>
    </row>
    <row r="474" spans="1:7" ht="15.95" customHeight="1" x14ac:dyDescent="0.25">
      <c r="A474" s="77" t="s">
        <v>2729</v>
      </c>
      <c r="B474" s="119" t="s">
        <v>1103</v>
      </c>
      <c r="C474" s="130">
        <v>0.47910719380000011</v>
      </c>
      <c r="D474" s="81"/>
      <c r="E474" s="81"/>
      <c r="F474" s="81"/>
      <c r="G474" s="81"/>
    </row>
    <row r="475" spans="1:7" x14ac:dyDescent="0.25">
      <c r="A475" s="215"/>
      <c r="B475" s="81"/>
      <c r="C475" s="81"/>
      <c r="D475" s="81"/>
      <c r="E475" s="81"/>
      <c r="F475" s="81"/>
      <c r="G475" s="81"/>
    </row>
    <row r="476" spans="1:7" ht="15.95" customHeight="1" x14ac:dyDescent="0.25">
      <c r="A476" s="215"/>
      <c r="B476" s="176" t="s">
        <v>1104</v>
      </c>
      <c r="C476" s="81"/>
      <c r="D476" s="81"/>
      <c r="E476" s="81"/>
      <c r="F476" s="81"/>
      <c r="G476" s="81"/>
    </row>
    <row r="477" spans="1:7" ht="15.95" customHeight="1" x14ac:dyDescent="0.25">
      <c r="A477" s="77" t="s">
        <v>2730</v>
      </c>
      <c r="B477" s="119" t="s">
        <v>1106</v>
      </c>
      <c r="C477" s="134">
        <v>1490.141920605</v>
      </c>
      <c r="D477" s="171">
        <v>87</v>
      </c>
      <c r="E477" s="81"/>
      <c r="F477" s="246">
        <f t="shared" ref="F477:F484" si="17">IF(OR($C$485=0,NOT(ISNUMBER($C$485)),NOT(ISNUMBER(C477))),"",C477/$C$485)</f>
        <v>0.32026572729435177</v>
      </c>
      <c r="G477" s="246">
        <f t="shared" ref="G477:G484" si="18">IF(OR($D$485=0,NOT(ISNUMBER($D$485)),NOT(ISNUMBER(D477))),"",D477/$D$485)</f>
        <v>0.3411764705882353</v>
      </c>
    </row>
    <row r="478" spans="1:7" ht="15.95" customHeight="1" x14ac:dyDescent="0.25">
      <c r="A478" s="77" t="s">
        <v>2731</v>
      </c>
      <c r="B478" s="119" t="s">
        <v>1108</v>
      </c>
      <c r="C478" s="134">
        <v>182.03857199000001</v>
      </c>
      <c r="D478" s="171">
        <v>8</v>
      </c>
      <c r="E478" s="81"/>
      <c r="F478" s="246">
        <f t="shared" si="17"/>
        <v>3.912427054621239E-2</v>
      </c>
      <c r="G478" s="246">
        <f t="shared" si="18"/>
        <v>3.1372549019607843E-2</v>
      </c>
    </row>
    <row r="479" spans="1:7" ht="15.95" customHeight="1" x14ac:dyDescent="0.25">
      <c r="A479" s="77" t="s">
        <v>2732</v>
      </c>
      <c r="B479" s="119" t="s">
        <v>1110</v>
      </c>
      <c r="C479" s="134">
        <v>2980.6493096879999</v>
      </c>
      <c r="D479" s="171">
        <v>160</v>
      </c>
      <c r="E479" s="81"/>
      <c r="F479" s="246">
        <f t="shared" si="17"/>
        <v>0.64061000215943575</v>
      </c>
      <c r="G479" s="246">
        <f t="shared" si="18"/>
        <v>0.62745098039215685</v>
      </c>
    </row>
    <row r="480" spans="1:7" ht="15.95" customHeight="1" x14ac:dyDescent="0.25">
      <c r="A480" s="77" t="s">
        <v>2733</v>
      </c>
      <c r="B480" s="119" t="s">
        <v>1112</v>
      </c>
      <c r="C480" s="134" t="s">
        <v>349</v>
      </c>
      <c r="D480" s="134" t="s">
        <v>349</v>
      </c>
      <c r="E480" s="81"/>
      <c r="F480" s="246" t="str">
        <f t="shared" si="17"/>
        <v/>
      </c>
      <c r="G480" s="246" t="str">
        <f t="shared" si="18"/>
        <v/>
      </c>
    </row>
    <row r="481" spans="1:7" ht="15.95" customHeight="1" x14ac:dyDescent="0.25">
      <c r="A481" s="77" t="s">
        <v>2734</v>
      </c>
      <c r="B481" s="119" t="s">
        <v>1114</v>
      </c>
      <c r="C481" s="134" t="s">
        <v>349</v>
      </c>
      <c r="D481" s="134" t="s">
        <v>349</v>
      </c>
      <c r="E481" s="81"/>
      <c r="F481" s="246" t="str">
        <f t="shared" si="17"/>
        <v/>
      </c>
      <c r="G481" s="246" t="str">
        <f t="shared" si="18"/>
        <v/>
      </c>
    </row>
    <row r="482" spans="1:7" ht="15.95" customHeight="1" x14ac:dyDescent="0.25">
      <c r="A482" s="77" t="s">
        <v>2735</v>
      </c>
      <c r="B482" s="119" t="s">
        <v>1116</v>
      </c>
      <c r="C482" s="134" t="s">
        <v>349</v>
      </c>
      <c r="D482" s="134" t="s">
        <v>349</v>
      </c>
      <c r="E482" s="81"/>
      <c r="F482" s="246" t="str">
        <f t="shared" si="17"/>
        <v/>
      </c>
      <c r="G482" s="246" t="str">
        <f t="shared" si="18"/>
        <v/>
      </c>
    </row>
    <row r="483" spans="1:7" ht="15.95" customHeight="1" x14ac:dyDescent="0.25">
      <c r="A483" s="77" t="s">
        <v>2736</v>
      </c>
      <c r="B483" s="119" t="s">
        <v>1118</v>
      </c>
      <c r="C483" s="134" t="s">
        <v>349</v>
      </c>
      <c r="D483" s="134" t="s">
        <v>349</v>
      </c>
      <c r="E483" s="81"/>
      <c r="F483" s="246" t="str">
        <f t="shared" si="17"/>
        <v/>
      </c>
      <c r="G483" s="246" t="str">
        <f t="shared" si="18"/>
        <v/>
      </c>
    </row>
    <row r="484" spans="1:7" ht="15.95" customHeight="1" x14ac:dyDescent="0.25">
      <c r="A484" s="77" t="s">
        <v>2737</v>
      </c>
      <c r="B484" s="119" t="s">
        <v>1120</v>
      </c>
      <c r="C484" s="134" t="s">
        <v>349</v>
      </c>
      <c r="D484" s="134" t="s">
        <v>349</v>
      </c>
      <c r="E484" s="81"/>
      <c r="F484" s="246" t="str">
        <f t="shared" si="17"/>
        <v/>
      </c>
      <c r="G484" s="246" t="str">
        <f t="shared" si="18"/>
        <v/>
      </c>
    </row>
    <row r="485" spans="1:7" ht="15.95" customHeight="1" x14ac:dyDescent="0.25">
      <c r="A485" s="77" t="s">
        <v>2738</v>
      </c>
      <c r="B485" s="247" t="s">
        <v>373</v>
      </c>
      <c r="C485" s="257">
        <f>SUM(C477:C484)</f>
        <v>4652.8298022830004</v>
      </c>
      <c r="D485" s="272">
        <f>SUM(D477:D484)</f>
        <v>255</v>
      </c>
      <c r="E485" s="81"/>
      <c r="F485" s="245">
        <f>SUM(F477:F484)</f>
        <v>0.99999999999999989</v>
      </c>
      <c r="G485" s="245">
        <f>SUM(G477:G484)</f>
        <v>1</v>
      </c>
    </row>
    <row r="486" spans="1:7" ht="15.95" customHeight="1" x14ac:dyDescent="0.25">
      <c r="A486" s="77" t="s">
        <v>2739</v>
      </c>
      <c r="B486" s="163" t="s">
        <v>1123</v>
      </c>
      <c r="C486" s="134"/>
      <c r="D486" s="171"/>
      <c r="E486" s="81"/>
      <c r="F486" s="246"/>
      <c r="G486" s="246"/>
    </row>
    <row r="487" spans="1:7" ht="15.95" customHeight="1" x14ac:dyDescent="0.25">
      <c r="A487" s="77" t="s">
        <v>2740</v>
      </c>
      <c r="B487" s="163" t="s">
        <v>1125</v>
      </c>
      <c r="C487" s="134"/>
      <c r="D487" s="171"/>
      <c r="E487" s="81"/>
      <c r="F487" s="246"/>
      <c r="G487" s="246"/>
    </row>
    <row r="488" spans="1:7" ht="15.95" customHeight="1" x14ac:dyDescent="0.25">
      <c r="A488" s="77" t="s">
        <v>2741</v>
      </c>
      <c r="B488" s="163" t="s">
        <v>1127</v>
      </c>
      <c r="C488" s="134"/>
      <c r="D488" s="171"/>
      <c r="E488" s="81"/>
      <c r="F488" s="246"/>
      <c r="G488" s="246"/>
    </row>
    <row r="489" spans="1:7" ht="15.95" customHeight="1" x14ac:dyDescent="0.25">
      <c r="A489" s="77" t="s">
        <v>2742</v>
      </c>
      <c r="B489" s="163" t="s">
        <v>1129</v>
      </c>
      <c r="C489" s="134"/>
      <c r="D489" s="171"/>
      <c r="E489" s="81"/>
      <c r="F489" s="246"/>
      <c r="G489" s="246"/>
    </row>
    <row r="490" spans="1:7" ht="15.95" customHeight="1" x14ac:dyDescent="0.25">
      <c r="A490" s="77" t="s">
        <v>2743</v>
      </c>
      <c r="B490" s="163" t="s">
        <v>1131</v>
      </c>
      <c r="C490" s="134"/>
      <c r="D490" s="171"/>
      <c r="E490" s="81"/>
      <c r="F490" s="246"/>
      <c r="G490" s="246"/>
    </row>
    <row r="491" spans="1:7" ht="15.95" customHeight="1" x14ac:dyDescent="0.25">
      <c r="A491" s="77" t="s">
        <v>2744</v>
      </c>
      <c r="B491" s="163" t="s">
        <v>1133</v>
      </c>
      <c r="C491" s="134"/>
      <c r="D491" s="171"/>
      <c r="E491" s="81"/>
      <c r="F491" s="246"/>
      <c r="G491" s="246"/>
    </row>
    <row r="492" spans="1:7" ht="15.95" customHeight="1" x14ac:dyDescent="0.25">
      <c r="A492" s="77" t="s">
        <v>2745</v>
      </c>
      <c r="B492" s="162"/>
      <c r="C492" s="81"/>
      <c r="D492" s="81"/>
      <c r="E492" s="81"/>
      <c r="F492" s="181"/>
      <c r="G492" s="181"/>
    </row>
    <row r="493" spans="1:7" ht="15.95" customHeight="1" x14ac:dyDescent="0.25">
      <c r="A493" s="77" t="s">
        <v>2746</v>
      </c>
      <c r="B493" s="162"/>
      <c r="C493" s="81"/>
      <c r="D493" s="81"/>
      <c r="E493" s="81"/>
      <c r="F493" s="181"/>
      <c r="G493" s="181"/>
    </row>
    <row r="494" spans="1:7" ht="15.95" customHeight="1" x14ac:dyDescent="0.25">
      <c r="A494" s="77" t="s">
        <v>2747</v>
      </c>
      <c r="B494" s="162"/>
      <c r="C494" s="81"/>
      <c r="D494" s="81"/>
      <c r="E494" s="81"/>
      <c r="F494" s="179"/>
      <c r="G494" s="179"/>
    </row>
    <row r="495" spans="1:7" ht="15.95" customHeight="1" x14ac:dyDescent="0.25">
      <c r="A495" s="83"/>
      <c r="B495" s="240" t="s">
        <v>1426</v>
      </c>
      <c r="C495" s="240" t="s">
        <v>1066</v>
      </c>
      <c r="D495" s="240" t="s">
        <v>1067</v>
      </c>
      <c r="E495" s="240"/>
      <c r="F495" s="240" t="s">
        <v>855</v>
      </c>
      <c r="G495" s="240" t="s">
        <v>1068</v>
      </c>
    </row>
    <row r="496" spans="1:7" ht="15.95" customHeight="1" x14ac:dyDescent="0.25">
      <c r="A496" s="77" t="s">
        <v>2748</v>
      </c>
      <c r="B496" s="119" t="s">
        <v>1103</v>
      </c>
      <c r="C496" s="134" t="s">
        <v>349</v>
      </c>
      <c r="D496" s="81"/>
      <c r="E496" s="81"/>
      <c r="F496" s="81"/>
      <c r="G496" s="81"/>
    </row>
    <row r="497" spans="1:7" x14ac:dyDescent="0.25">
      <c r="A497" s="215"/>
      <c r="B497" s="81"/>
      <c r="C497" s="81"/>
      <c r="D497" s="81"/>
      <c r="E497" s="81"/>
      <c r="F497" s="81"/>
      <c r="G497" s="81"/>
    </row>
    <row r="498" spans="1:7" ht="15.95" customHeight="1" x14ac:dyDescent="0.25">
      <c r="A498" s="215"/>
      <c r="B498" s="176" t="s">
        <v>1104</v>
      </c>
      <c r="C498" s="81"/>
      <c r="D498" s="81"/>
      <c r="E498" s="81"/>
      <c r="F498" s="81"/>
      <c r="G498" s="81"/>
    </row>
    <row r="499" spans="1:7" ht="15.95" customHeight="1" x14ac:dyDescent="0.25">
      <c r="A499" s="77" t="s">
        <v>2749</v>
      </c>
      <c r="B499" s="119" t="s">
        <v>1106</v>
      </c>
      <c r="C499" s="134" t="s">
        <v>349</v>
      </c>
      <c r="D499" s="134" t="s">
        <v>349</v>
      </c>
      <c r="E499" s="81"/>
      <c r="F499" s="246" t="str">
        <f t="shared" ref="F499:F506" si="19">IF(OR($C$507=0,NOT(ISNUMBER($C$507)),NOT(ISNUMBER(C499))),"",C499/$C$507)</f>
        <v/>
      </c>
      <c r="G499" s="246" t="str">
        <f t="shared" ref="G499:G506" si="20">IF(OR($D$507=0,NOT(ISNUMBER($D$507)),NOT(ISNUMBER(D499))),"",D499/$D$507)</f>
        <v/>
      </c>
    </row>
    <row r="500" spans="1:7" ht="15.95" customHeight="1" x14ac:dyDescent="0.25">
      <c r="A500" s="77" t="s">
        <v>2750</v>
      </c>
      <c r="B500" s="119" t="s">
        <v>1108</v>
      </c>
      <c r="C500" s="134" t="s">
        <v>349</v>
      </c>
      <c r="D500" s="134" t="s">
        <v>349</v>
      </c>
      <c r="E500" s="81"/>
      <c r="F500" s="246" t="str">
        <f t="shared" si="19"/>
        <v/>
      </c>
      <c r="G500" s="246" t="str">
        <f t="shared" si="20"/>
        <v/>
      </c>
    </row>
    <row r="501" spans="1:7" ht="15.95" customHeight="1" x14ac:dyDescent="0.25">
      <c r="A501" s="77" t="s">
        <v>2751</v>
      </c>
      <c r="B501" s="119" t="s">
        <v>1110</v>
      </c>
      <c r="C501" s="134" t="s">
        <v>349</v>
      </c>
      <c r="D501" s="134" t="s">
        <v>349</v>
      </c>
      <c r="E501" s="81"/>
      <c r="F501" s="246" t="str">
        <f t="shared" si="19"/>
        <v/>
      </c>
      <c r="G501" s="246" t="str">
        <f t="shared" si="20"/>
        <v/>
      </c>
    </row>
    <row r="502" spans="1:7" ht="15.95" customHeight="1" x14ac:dyDescent="0.25">
      <c r="A502" s="77" t="s">
        <v>2752</v>
      </c>
      <c r="B502" s="119" t="s">
        <v>1112</v>
      </c>
      <c r="C502" s="134" t="s">
        <v>349</v>
      </c>
      <c r="D502" s="134" t="s">
        <v>349</v>
      </c>
      <c r="E502" s="81"/>
      <c r="F502" s="246" t="str">
        <f t="shared" si="19"/>
        <v/>
      </c>
      <c r="G502" s="246" t="str">
        <f t="shared" si="20"/>
        <v/>
      </c>
    </row>
    <row r="503" spans="1:7" ht="15.95" customHeight="1" x14ac:dyDescent="0.25">
      <c r="A503" s="77" t="s">
        <v>2753</v>
      </c>
      <c r="B503" s="119" t="s">
        <v>1114</v>
      </c>
      <c r="C503" s="134" t="s">
        <v>349</v>
      </c>
      <c r="D503" s="134" t="s">
        <v>349</v>
      </c>
      <c r="E503" s="81"/>
      <c r="F503" s="246" t="str">
        <f t="shared" si="19"/>
        <v/>
      </c>
      <c r="G503" s="246" t="str">
        <f t="shared" si="20"/>
        <v/>
      </c>
    </row>
    <row r="504" spans="1:7" ht="15.95" customHeight="1" x14ac:dyDescent="0.25">
      <c r="A504" s="77" t="s">
        <v>2754</v>
      </c>
      <c r="B504" s="119" t="s">
        <v>1116</v>
      </c>
      <c r="C504" s="134" t="s">
        <v>349</v>
      </c>
      <c r="D504" s="134" t="s">
        <v>349</v>
      </c>
      <c r="E504" s="81"/>
      <c r="F504" s="246" t="str">
        <f t="shared" si="19"/>
        <v/>
      </c>
      <c r="G504" s="246" t="str">
        <f t="shared" si="20"/>
        <v/>
      </c>
    </row>
    <row r="505" spans="1:7" ht="15.95" customHeight="1" x14ac:dyDescent="0.25">
      <c r="A505" s="77" t="s">
        <v>2755</v>
      </c>
      <c r="B505" s="119" t="s">
        <v>1118</v>
      </c>
      <c r="C505" s="134" t="s">
        <v>349</v>
      </c>
      <c r="D505" s="134" t="s">
        <v>349</v>
      </c>
      <c r="E505" s="81"/>
      <c r="F505" s="246" t="str">
        <f t="shared" si="19"/>
        <v/>
      </c>
      <c r="G505" s="246" t="str">
        <f t="shared" si="20"/>
        <v/>
      </c>
    </row>
    <row r="506" spans="1:7" ht="15.95" customHeight="1" x14ac:dyDescent="0.25">
      <c r="A506" s="77" t="s">
        <v>2756</v>
      </c>
      <c r="B506" s="119" t="s">
        <v>1120</v>
      </c>
      <c r="C506" s="134" t="s">
        <v>349</v>
      </c>
      <c r="D506" s="134" t="s">
        <v>349</v>
      </c>
      <c r="E506" s="81"/>
      <c r="F506" s="246" t="str">
        <f t="shared" si="19"/>
        <v/>
      </c>
      <c r="G506" s="246" t="str">
        <f t="shared" si="20"/>
        <v/>
      </c>
    </row>
    <row r="507" spans="1:7" ht="15.95" customHeight="1" x14ac:dyDescent="0.25">
      <c r="A507" s="77" t="s">
        <v>2757</v>
      </c>
      <c r="B507" s="247" t="s">
        <v>373</v>
      </c>
      <c r="C507" s="257">
        <f>SUM(C499:C506)</f>
        <v>0</v>
      </c>
      <c r="D507" s="272">
        <f>SUM(D499:D506)</f>
        <v>0</v>
      </c>
      <c r="E507" s="81"/>
      <c r="F507" s="245">
        <f>SUM(F499:F506)</f>
        <v>0</v>
      </c>
      <c r="G507" s="245">
        <f>SUM(G499:G506)</f>
        <v>0</v>
      </c>
    </row>
    <row r="508" spans="1:7" ht="15.95" customHeight="1" x14ac:dyDescent="0.25">
      <c r="A508" s="77" t="s">
        <v>2758</v>
      </c>
      <c r="B508" s="163" t="s">
        <v>1123</v>
      </c>
      <c r="C508" s="134"/>
      <c r="D508" s="171"/>
      <c r="E508" s="81"/>
      <c r="F508" s="246"/>
      <c r="G508" s="246"/>
    </row>
    <row r="509" spans="1:7" ht="15.95" customHeight="1" x14ac:dyDescent="0.25">
      <c r="A509" s="77" t="s">
        <v>2759</v>
      </c>
      <c r="B509" s="163" t="s">
        <v>1125</v>
      </c>
      <c r="C509" s="134"/>
      <c r="D509" s="171"/>
      <c r="E509" s="81"/>
      <c r="F509" s="246"/>
      <c r="G509" s="246"/>
    </row>
    <row r="510" spans="1:7" ht="15.95" customHeight="1" x14ac:dyDescent="0.25">
      <c r="A510" s="77" t="s">
        <v>2760</v>
      </c>
      <c r="B510" s="163" t="s">
        <v>1127</v>
      </c>
      <c r="C510" s="134"/>
      <c r="D510" s="171"/>
      <c r="E510" s="81"/>
      <c r="F510" s="246"/>
      <c r="G510" s="246"/>
    </row>
    <row r="511" spans="1:7" ht="15.95" customHeight="1" x14ac:dyDescent="0.25">
      <c r="A511" s="77" t="s">
        <v>2761</v>
      </c>
      <c r="B511" s="163" t="s">
        <v>1129</v>
      </c>
      <c r="C511" s="134"/>
      <c r="D511" s="171"/>
      <c r="E511" s="81"/>
      <c r="F511" s="246"/>
      <c r="G511" s="246"/>
    </row>
    <row r="512" spans="1:7" ht="15.95" customHeight="1" x14ac:dyDescent="0.25">
      <c r="A512" s="77" t="s">
        <v>2762</v>
      </c>
      <c r="B512" s="163" t="s">
        <v>1131</v>
      </c>
      <c r="C512" s="134"/>
      <c r="D512" s="171"/>
      <c r="E512" s="81"/>
      <c r="F512" s="246"/>
      <c r="G512" s="246"/>
    </row>
    <row r="513" spans="1:7" ht="15.95" customHeight="1" x14ac:dyDescent="0.25">
      <c r="A513" s="77" t="s">
        <v>2763</v>
      </c>
      <c r="B513" s="163" t="s">
        <v>1133</v>
      </c>
      <c r="C513" s="134"/>
      <c r="D513" s="171"/>
      <c r="E513" s="81"/>
      <c r="F513" s="246"/>
      <c r="G513" s="246"/>
    </row>
    <row r="514" spans="1:7" ht="15.95" customHeight="1" x14ac:dyDescent="0.25">
      <c r="A514" s="77" t="s">
        <v>2764</v>
      </c>
      <c r="B514" s="162"/>
      <c r="C514" s="81"/>
      <c r="D514" s="81"/>
      <c r="E514" s="81"/>
      <c r="F514" s="193"/>
      <c r="G514" s="193"/>
    </row>
    <row r="515" spans="1:7" ht="15.95" customHeight="1" x14ac:dyDescent="0.25">
      <c r="A515" s="77" t="s">
        <v>2765</v>
      </c>
      <c r="B515" s="162"/>
      <c r="C515" s="81"/>
      <c r="D515" s="81"/>
      <c r="E515" s="81"/>
      <c r="F515" s="193"/>
      <c r="G515" s="193"/>
    </row>
    <row r="516" spans="1:7" ht="15.95" customHeight="1" x14ac:dyDescent="0.25">
      <c r="A516" s="77" t="s">
        <v>2766</v>
      </c>
      <c r="B516" s="162"/>
      <c r="C516" s="81"/>
      <c r="D516" s="81"/>
      <c r="E516" s="81"/>
      <c r="F516" s="193"/>
      <c r="G516" s="130"/>
    </row>
    <row r="517" spans="1:7" ht="15.95" customHeight="1" x14ac:dyDescent="0.25">
      <c r="A517" s="83"/>
      <c r="B517" s="240" t="s">
        <v>1446</v>
      </c>
      <c r="C517" s="240" t="s">
        <v>1447</v>
      </c>
      <c r="D517" s="240"/>
      <c r="E517" s="240"/>
      <c r="F517" s="240"/>
      <c r="G517" s="240"/>
    </row>
    <row r="518" spans="1:7" ht="15.95" customHeight="1" x14ac:dyDescent="0.25">
      <c r="A518" s="77" t="s">
        <v>2767</v>
      </c>
      <c r="B518" s="176" t="s">
        <v>1449</v>
      </c>
      <c r="C518" s="130">
        <v>0.28402172990000002</v>
      </c>
      <c r="D518" s="130"/>
      <c r="E518" s="81"/>
      <c r="F518" s="81"/>
      <c r="G518" s="81"/>
    </row>
    <row r="519" spans="1:7" ht="15.95" customHeight="1" x14ac:dyDescent="0.25">
      <c r="A519" s="77" t="s">
        <v>2768</v>
      </c>
      <c r="B519" s="176" t="s">
        <v>1451</v>
      </c>
      <c r="C519" s="130">
        <v>0.63091763379999999</v>
      </c>
      <c r="D519" s="130"/>
      <c r="E519" s="81"/>
      <c r="F519" s="81"/>
      <c r="G519" s="81"/>
    </row>
    <row r="520" spans="1:7" ht="15.95" customHeight="1" x14ac:dyDescent="0.25">
      <c r="A520" s="77" t="s">
        <v>2769</v>
      </c>
      <c r="B520" s="176" t="s">
        <v>1453</v>
      </c>
      <c r="C520" s="130">
        <v>3.2203185500000002E-2</v>
      </c>
      <c r="D520" s="130"/>
      <c r="E520" s="81"/>
      <c r="F520" s="81"/>
      <c r="G520" s="81"/>
    </row>
    <row r="521" spans="1:7" ht="15.95" customHeight="1" x14ac:dyDescent="0.25">
      <c r="A521" s="77" t="s">
        <v>2770</v>
      </c>
      <c r="B521" s="176" t="s">
        <v>1455</v>
      </c>
      <c r="C521" s="130">
        <v>0</v>
      </c>
      <c r="D521" s="130"/>
      <c r="E521" s="81"/>
      <c r="F521" s="81"/>
      <c r="G521" s="81"/>
    </row>
    <row r="522" spans="1:7" ht="15.95" customHeight="1" x14ac:dyDescent="0.25">
      <c r="A522" s="77" t="s">
        <v>2771</v>
      </c>
      <c r="B522" s="176" t="s">
        <v>1457</v>
      </c>
      <c r="C522" s="130">
        <v>1.03244696E-2</v>
      </c>
      <c r="D522" s="130"/>
      <c r="E522" s="81"/>
      <c r="F522" s="81"/>
      <c r="G522" s="81"/>
    </row>
    <row r="523" spans="1:7" ht="15.95" customHeight="1" x14ac:dyDescent="0.25">
      <c r="A523" s="77" t="s">
        <v>2772</v>
      </c>
      <c r="B523" s="176" t="s">
        <v>1459</v>
      </c>
      <c r="C523" s="130">
        <v>0</v>
      </c>
      <c r="D523" s="130"/>
      <c r="E523" s="81"/>
      <c r="F523" s="81"/>
      <c r="G523" s="81"/>
    </row>
    <row r="524" spans="1:7" ht="15.95" customHeight="1" x14ac:dyDescent="0.25">
      <c r="A524" s="77" t="s">
        <v>2773</v>
      </c>
      <c r="B524" s="176" t="s">
        <v>1461</v>
      </c>
      <c r="C524" s="130">
        <v>3.4363418499999999E-2</v>
      </c>
      <c r="D524" s="130"/>
      <c r="E524" s="81"/>
      <c r="F524" s="81"/>
      <c r="G524" s="81"/>
    </row>
    <row r="525" spans="1:7" ht="15.95" customHeight="1" x14ac:dyDescent="0.25">
      <c r="A525" s="77" t="s">
        <v>2774</v>
      </c>
      <c r="B525" s="176" t="s">
        <v>1463</v>
      </c>
      <c r="C525" s="130">
        <v>0</v>
      </c>
      <c r="D525" s="130"/>
      <c r="E525" s="81"/>
      <c r="F525" s="81"/>
      <c r="G525" s="81"/>
    </row>
    <row r="526" spans="1:7" ht="15.95" customHeight="1" x14ac:dyDescent="0.25">
      <c r="A526" s="77" t="s">
        <v>2775</v>
      </c>
      <c r="B526" s="176" t="s">
        <v>1465</v>
      </c>
      <c r="C526" s="130">
        <v>0</v>
      </c>
      <c r="D526" s="130"/>
      <c r="E526" s="81"/>
      <c r="F526" s="81"/>
      <c r="G526" s="81"/>
    </row>
    <row r="527" spans="1:7" ht="15.95" customHeight="1" x14ac:dyDescent="0.25">
      <c r="A527" s="77" t="s">
        <v>2776</v>
      </c>
      <c r="B527" s="176" t="s">
        <v>1467</v>
      </c>
      <c r="C527" s="130">
        <v>8.1695627000000007E-3</v>
      </c>
      <c r="D527" s="130"/>
      <c r="E527" s="81"/>
      <c r="F527" s="81"/>
      <c r="G527" s="81"/>
    </row>
    <row r="528" spans="1:7" ht="15.95" customHeight="1" x14ac:dyDescent="0.25">
      <c r="A528" s="77" t="s">
        <v>2777</v>
      </c>
      <c r="B528" s="176" t="s">
        <v>1469</v>
      </c>
      <c r="C528" s="130">
        <v>0</v>
      </c>
      <c r="D528" s="130"/>
      <c r="E528" s="81"/>
      <c r="F528" s="81"/>
      <c r="G528" s="81"/>
    </row>
    <row r="529" spans="1:7" ht="15.95" customHeight="1" x14ac:dyDescent="0.25">
      <c r="A529" s="77" t="s">
        <v>2778</v>
      </c>
      <c r="B529" s="176" t="s">
        <v>1471</v>
      </c>
      <c r="C529" s="130">
        <v>0</v>
      </c>
      <c r="D529" s="130"/>
      <c r="E529" s="81"/>
      <c r="F529" s="81"/>
      <c r="G529" s="81"/>
    </row>
    <row r="530" spans="1:7" ht="15.95" customHeight="1" x14ac:dyDescent="0.25">
      <c r="A530" s="77" t="s">
        <v>2779</v>
      </c>
      <c r="B530" s="176" t="s">
        <v>371</v>
      </c>
      <c r="C530" s="130">
        <v>0</v>
      </c>
      <c r="D530" s="130"/>
      <c r="E530" s="81"/>
      <c r="F530" s="81"/>
      <c r="G530" s="81"/>
    </row>
    <row r="531" spans="1:7" ht="15.95" customHeight="1" x14ac:dyDescent="0.25">
      <c r="A531" s="77" t="s">
        <v>2780</v>
      </c>
      <c r="B531" s="163" t="s">
        <v>1474</v>
      </c>
      <c r="C531" s="130"/>
      <c r="D531" s="81"/>
      <c r="E531" s="81"/>
      <c r="F531" s="81"/>
      <c r="G531" s="81"/>
    </row>
    <row r="532" spans="1:7" ht="15.95" customHeight="1" x14ac:dyDescent="0.25">
      <c r="A532" s="77" t="s">
        <v>2781</v>
      </c>
      <c r="B532" s="162" t="s">
        <v>375</v>
      </c>
      <c r="C532" s="130"/>
      <c r="D532" s="81"/>
      <c r="E532" s="81"/>
      <c r="F532" s="81"/>
      <c r="G532" s="81"/>
    </row>
    <row r="533" spans="1:7" ht="15.95" customHeight="1" x14ac:dyDescent="0.25">
      <c r="A533" s="77" t="s">
        <v>2782</v>
      </c>
      <c r="B533" s="162" t="s">
        <v>375</v>
      </c>
      <c r="C533" s="130"/>
      <c r="D533" s="81"/>
      <c r="E533" s="81"/>
      <c r="F533" s="81"/>
      <c r="G533" s="81"/>
    </row>
    <row r="534" spans="1:7" ht="15.95" customHeight="1" x14ac:dyDescent="0.25">
      <c r="A534" s="77" t="s">
        <v>2783</v>
      </c>
      <c r="B534" s="162" t="s">
        <v>375</v>
      </c>
      <c r="C534" s="130"/>
      <c r="D534" s="81"/>
      <c r="E534" s="81"/>
      <c r="F534" s="81"/>
      <c r="G534" s="81"/>
    </row>
    <row r="535" spans="1:7" ht="15.95" customHeight="1" x14ac:dyDescent="0.25">
      <c r="A535" s="77" t="s">
        <v>2784</v>
      </c>
      <c r="B535" s="162" t="s">
        <v>375</v>
      </c>
      <c r="C535" s="130"/>
      <c r="D535" s="81"/>
      <c r="E535" s="81"/>
      <c r="F535" s="81"/>
      <c r="G535" s="81"/>
    </row>
    <row r="536" spans="1:7" ht="15.95" customHeight="1" x14ac:dyDescent="0.25">
      <c r="A536" s="77" t="s">
        <v>2785</v>
      </c>
      <c r="B536" s="162" t="s">
        <v>375</v>
      </c>
      <c r="C536" s="130"/>
      <c r="D536" s="81"/>
      <c r="E536" s="81"/>
      <c r="F536" s="81"/>
      <c r="G536" s="81"/>
    </row>
    <row r="537" spans="1:7" ht="15.95" customHeight="1" x14ac:dyDescent="0.25">
      <c r="A537" s="77" t="s">
        <v>2786</v>
      </c>
      <c r="B537" s="162" t="s">
        <v>375</v>
      </c>
      <c r="C537" s="130"/>
      <c r="D537" s="81"/>
      <c r="E537" s="81"/>
      <c r="F537" s="81"/>
      <c r="G537" s="81"/>
    </row>
    <row r="538" spans="1:7" ht="15.95" customHeight="1" x14ac:dyDescent="0.25">
      <c r="A538" s="77" t="s">
        <v>2787</v>
      </c>
      <c r="B538" s="162" t="s">
        <v>375</v>
      </c>
      <c r="C538" s="130"/>
      <c r="D538" s="81"/>
      <c r="E538" s="81"/>
      <c r="F538" s="81"/>
      <c r="G538" s="81"/>
    </row>
    <row r="539" spans="1:7" ht="15.95" customHeight="1" x14ac:dyDescent="0.25">
      <c r="A539" s="77" t="s">
        <v>2788</v>
      </c>
      <c r="B539" s="162" t="s">
        <v>375</v>
      </c>
      <c r="C539" s="130"/>
      <c r="D539" s="81"/>
      <c r="E539" s="81"/>
      <c r="F539" s="81"/>
      <c r="G539" s="81"/>
    </row>
    <row r="540" spans="1:7" ht="15.95" customHeight="1" x14ac:dyDescent="0.25">
      <c r="A540" s="77" t="s">
        <v>2789</v>
      </c>
      <c r="B540" s="162" t="s">
        <v>375</v>
      </c>
      <c r="C540" s="130"/>
      <c r="D540" s="81"/>
      <c r="E540" s="81"/>
      <c r="F540" s="81"/>
      <c r="G540" s="81"/>
    </row>
    <row r="541" spans="1:7" ht="15.95" customHeight="1" x14ac:dyDescent="0.25">
      <c r="A541" s="77" t="s">
        <v>2790</v>
      </c>
      <c r="B541" s="162" t="s">
        <v>375</v>
      </c>
      <c r="C541" s="130"/>
      <c r="D541" s="81"/>
      <c r="E541" s="81"/>
      <c r="F541" s="81"/>
      <c r="G541" s="81"/>
    </row>
    <row r="542" spans="1:7" ht="15.95" customHeight="1" x14ac:dyDescent="0.25">
      <c r="A542" s="77" t="s">
        <v>2791</v>
      </c>
      <c r="B542" s="162" t="s">
        <v>375</v>
      </c>
      <c r="C542" s="130"/>
      <c r="D542" s="81"/>
      <c r="E542" s="81"/>
      <c r="F542" s="81"/>
      <c r="G542" s="135"/>
    </row>
    <row r="543" spans="1:7" ht="15.95" customHeight="1" x14ac:dyDescent="0.25">
      <c r="A543" s="77" t="s">
        <v>2792</v>
      </c>
      <c r="B543" s="162" t="s">
        <v>375</v>
      </c>
      <c r="C543" s="130"/>
      <c r="D543" s="81"/>
      <c r="E543" s="81"/>
      <c r="F543" s="81"/>
      <c r="G543" s="135"/>
    </row>
    <row r="544" spans="1:7" ht="15.95" customHeight="1" x14ac:dyDescent="0.25">
      <c r="A544" s="77" t="s">
        <v>2793</v>
      </c>
      <c r="B544" s="162" t="s">
        <v>375</v>
      </c>
      <c r="C544" s="130"/>
      <c r="D544" s="81"/>
      <c r="E544" s="81"/>
      <c r="F544" s="81"/>
      <c r="G544" s="135"/>
    </row>
    <row r="545" spans="1:7" ht="15.95" customHeight="1" x14ac:dyDescent="0.25">
      <c r="A545" s="83"/>
      <c r="B545" s="240" t="s">
        <v>2794</v>
      </c>
      <c r="C545" s="240" t="s">
        <v>331</v>
      </c>
      <c r="D545" s="240" t="s">
        <v>1489</v>
      </c>
      <c r="E545" s="240"/>
      <c r="F545" s="240" t="s">
        <v>855</v>
      </c>
      <c r="G545" s="240" t="s">
        <v>1490</v>
      </c>
    </row>
    <row r="546" spans="1:7" ht="15.95" customHeight="1" x14ac:dyDescent="0.25">
      <c r="A546" s="77" t="s">
        <v>2795</v>
      </c>
      <c r="B546" s="152" t="s">
        <v>1199</v>
      </c>
      <c r="C546" s="81">
        <v>0</v>
      </c>
      <c r="D546" s="81">
        <v>0</v>
      </c>
      <c r="E546" s="198"/>
      <c r="F546" s="246">
        <f t="shared" ref="F546:F563" si="21">IF(OR($C$564=0,NOT(ISNUMBER($C$564)),NOT(ISNUMBER(C546))),"",C546/$C$564)</f>
        <v>0</v>
      </c>
      <c r="G546" s="246">
        <f t="shared" ref="G546:G563" si="22">IF(OR($D$564=0,NOT(ISNUMBER($D$564)),NOT(ISNUMBER(D546))),"",D546/$D$564)</f>
        <v>0</v>
      </c>
    </row>
    <row r="547" spans="1:7" ht="15.95" customHeight="1" x14ac:dyDescent="0.25">
      <c r="A547" s="77" t="s">
        <v>2796</v>
      </c>
      <c r="B547" s="152" t="s">
        <v>1201</v>
      </c>
      <c r="C547" s="81">
        <v>0</v>
      </c>
      <c r="D547" s="81">
        <v>0</v>
      </c>
      <c r="E547" s="198"/>
      <c r="F547" s="246">
        <f t="shared" si="21"/>
        <v>0</v>
      </c>
      <c r="G547" s="246">
        <f t="shared" si="22"/>
        <v>0</v>
      </c>
    </row>
    <row r="548" spans="1:7" ht="15.95" customHeight="1" x14ac:dyDescent="0.25">
      <c r="A548" s="77" t="s">
        <v>2797</v>
      </c>
      <c r="B548" s="152" t="s">
        <v>1203</v>
      </c>
      <c r="C548" s="81">
        <v>0</v>
      </c>
      <c r="D548" s="81">
        <v>0</v>
      </c>
      <c r="E548" s="198"/>
      <c r="F548" s="246">
        <f t="shared" si="21"/>
        <v>0</v>
      </c>
      <c r="G548" s="246">
        <f t="shared" si="22"/>
        <v>0</v>
      </c>
    </row>
    <row r="549" spans="1:7" ht="15.95" customHeight="1" x14ac:dyDescent="0.25">
      <c r="A549" s="77" t="s">
        <v>2798</v>
      </c>
      <c r="B549" s="152" t="s">
        <v>1205</v>
      </c>
      <c r="C549" s="81">
        <v>0</v>
      </c>
      <c r="D549" s="81">
        <v>0</v>
      </c>
      <c r="E549" s="198"/>
      <c r="F549" s="246">
        <f t="shared" si="21"/>
        <v>0</v>
      </c>
      <c r="G549" s="246">
        <f t="shared" si="22"/>
        <v>0</v>
      </c>
    </row>
    <row r="550" spans="1:7" ht="15.95" customHeight="1" x14ac:dyDescent="0.25">
      <c r="A550" s="77" t="s">
        <v>2799</v>
      </c>
      <c r="B550" s="152" t="s">
        <v>1207</v>
      </c>
      <c r="C550" s="81">
        <v>0</v>
      </c>
      <c r="D550" s="81">
        <v>0</v>
      </c>
      <c r="E550" s="198"/>
      <c r="F550" s="246">
        <f t="shared" si="21"/>
        <v>0</v>
      </c>
      <c r="G550" s="246">
        <f t="shared" si="22"/>
        <v>0</v>
      </c>
    </row>
    <row r="551" spans="1:7" ht="15.95" customHeight="1" x14ac:dyDescent="0.25">
      <c r="A551" s="77" t="s">
        <v>2800</v>
      </c>
      <c r="B551" s="152" t="s">
        <v>1209</v>
      </c>
      <c r="C551" s="81">
        <v>0</v>
      </c>
      <c r="D551" s="81">
        <v>0</v>
      </c>
      <c r="E551" s="198"/>
      <c r="F551" s="246">
        <f t="shared" si="21"/>
        <v>0</v>
      </c>
      <c r="G551" s="246">
        <f t="shared" si="22"/>
        <v>0</v>
      </c>
    </row>
    <row r="552" spans="1:7" ht="15.95" customHeight="1" x14ac:dyDescent="0.25">
      <c r="A552" s="77" t="s">
        <v>2801</v>
      </c>
      <c r="B552" s="152" t="s">
        <v>1211</v>
      </c>
      <c r="C552" s="81">
        <v>0</v>
      </c>
      <c r="D552" s="81">
        <v>0</v>
      </c>
      <c r="E552" s="198"/>
      <c r="F552" s="246">
        <f t="shared" si="21"/>
        <v>0</v>
      </c>
      <c r="G552" s="246">
        <f t="shared" si="22"/>
        <v>0</v>
      </c>
    </row>
    <row r="553" spans="1:7" ht="15.95" customHeight="1" x14ac:dyDescent="0.25">
      <c r="A553" s="77" t="s">
        <v>2802</v>
      </c>
      <c r="B553" s="152" t="s">
        <v>1213</v>
      </c>
      <c r="C553" s="81">
        <v>0</v>
      </c>
      <c r="D553" s="81">
        <v>0</v>
      </c>
      <c r="E553" s="198"/>
      <c r="F553" s="246">
        <f t="shared" si="21"/>
        <v>0</v>
      </c>
      <c r="G553" s="246">
        <f t="shared" si="22"/>
        <v>0</v>
      </c>
    </row>
    <row r="554" spans="1:7" ht="15.95" customHeight="1" x14ac:dyDescent="0.25">
      <c r="A554" s="77" t="s">
        <v>2803</v>
      </c>
      <c r="B554" s="152" t="s">
        <v>1215</v>
      </c>
      <c r="C554" s="81">
        <v>0</v>
      </c>
      <c r="D554" s="81">
        <v>0</v>
      </c>
      <c r="E554" s="198"/>
      <c r="F554" s="246">
        <f t="shared" si="21"/>
        <v>0</v>
      </c>
      <c r="G554" s="246">
        <f t="shared" si="22"/>
        <v>0</v>
      </c>
    </row>
    <row r="555" spans="1:7" ht="15.95" customHeight="1" x14ac:dyDescent="0.25">
      <c r="A555" s="77" t="s">
        <v>2804</v>
      </c>
      <c r="B555" s="152" t="s">
        <v>1501</v>
      </c>
      <c r="C555" s="81">
        <v>4652.8298022840008</v>
      </c>
      <c r="D555" s="81">
        <v>300</v>
      </c>
      <c r="E555" s="198"/>
      <c r="F555" s="246">
        <f t="shared" si="21"/>
        <v>1</v>
      </c>
      <c r="G555" s="246">
        <f t="shared" si="22"/>
        <v>1</v>
      </c>
    </row>
    <row r="556" spans="1:7" ht="15.95" customHeight="1" x14ac:dyDescent="0.25">
      <c r="A556" s="77" t="s">
        <v>2805</v>
      </c>
      <c r="B556" s="152" t="s">
        <v>985</v>
      </c>
      <c r="C556" s="81"/>
      <c r="D556" s="81"/>
      <c r="E556" s="198"/>
      <c r="F556" s="246" t="str">
        <f t="shared" si="21"/>
        <v/>
      </c>
      <c r="G556" s="246" t="str">
        <f t="shared" si="22"/>
        <v/>
      </c>
    </row>
    <row r="557" spans="1:7" ht="15.95" customHeight="1" x14ac:dyDescent="0.25">
      <c r="A557" s="77" t="s">
        <v>2806</v>
      </c>
      <c r="B557" s="152" t="s">
        <v>985</v>
      </c>
      <c r="C557" s="81"/>
      <c r="D557" s="81"/>
      <c r="E557" s="198"/>
      <c r="F557" s="246" t="str">
        <f t="shared" si="21"/>
        <v/>
      </c>
      <c r="G557" s="246" t="str">
        <f t="shared" si="22"/>
        <v/>
      </c>
    </row>
    <row r="558" spans="1:7" ht="15.95" customHeight="1" x14ac:dyDescent="0.25">
      <c r="A558" s="77" t="s">
        <v>2807</v>
      </c>
      <c r="B558" s="152" t="s">
        <v>985</v>
      </c>
      <c r="C558" s="81"/>
      <c r="D558" s="81"/>
      <c r="E558" s="198"/>
      <c r="F558" s="246" t="str">
        <f t="shared" si="21"/>
        <v/>
      </c>
      <c r="G558" s="246" t="str">
        <f t="shared" si="22"/>
        <v/>
      </c>
    </row>
    <row r="559" spans="1:7" ht="15.95" customHeight="1" x14ac:dyDescent="0.25">
      <c r="A559" s="77" t="s">
        <v>2808</v>
      </c>
      <c r="B559" s="152" t="s">
        <v>985</v>
      </c>
      <c r="C559" s="81"/>
      <c r="D559" s="81"/>
      <c r="E559" s="198"/>
      <c r="F559" s="246" t="str">
        <f t="shared" si="21"/>
        <v/>
      </c>
      <c r="G559" s="246" t="str">
        <f t="shared" si="22"/>
        <v/>
      </c>
    </row>
    <row r="560" spans="1:7" ht="15.95" customHeight="1" x14ac:dyDescent="0.25">
      <c r="A560" s="77" t="s">
        <v>2809</v>
      </c>
      <c r="B560" s="152" t="s">
        <v>985</v>
      </c>
      <c r="C560" s="81"/>
      <c r="D560" s="81"/>
      <c r="E560" s="198"/>
      <c r="F560" s="246" t="str">
        <f t="shared" si="21"/>
        <v/>
      </c>
      <c r="G560" s="246" t="str">
        <f t="shared" si="22"/>
        <v/>
      </c>
    </row>
    <row r="561" spans="1:7" ht="15.95" customHeight="1" x14ac:dyDescent="0.25">
      <c r="A561" s="77" t="s">
        <v>2810</v>
      </c>
      <c r="B561" s="152" t="s">
        <v>985</v>
      </c>
      <c r="C561" s="81"/>
      <c r="D561" s="81"/>
      <c r="E561" s="198"/>
      <c r="F561" s="246" t="str">
        <f t="shared" si="21"/>
        <v/>
      </c>
      <c r="G561" s="246" t="str">
        <f t="shared" si="22"/>
        <v/>
      </c>
    </row>
    <row r="562" spans="1:7" ht="15.95" customHeight="1" x14ac:dyDescent="0.25">
      <c r="A562" s="77" t="s">
        <v>2811</v>
      </c>
      <c r="B562" s="152" t="s">
        <v>985</v>
      </c>
      <c r="C562" s="81"/>
      <c r="D562" s="81"/>
      <c r="E562" s="198"/>
      <c r="F562" s="246" t="str">
        <f t="shared" si="21"/>
        <v/>
      </c>
      <c r="G562" s="246" t="str">
        <f t="shared" si="22"/>
        <v/>
      </c>
    </row>
    <row r="563" spans="1:7" ht="15.95" customHeight="1" x14ac:dyDescent="0.25">
      <c r="A563" s="77" t="s">
        <v>2812</v>
      </c>
      <c r="B563" s="176" t="s">
        <v>1225</v>
      </c>
      <c r="C563" s="81"/>
      <c r="D563" s="81"/>
      <c r="E563" s="198"/>
      <c r="F563" s="246" t="str">
        <f t="shared" si="21"/>
        <v/>
      </c>
      <c r="G563" s="246" t="str">
        <f t="shared" si="22"/>
        <v/>
      </c>
    </row>
    <row r="564" spans="1:7" ht="15.95" customHeight="1" x14ac:dyDescent="0.25">
      <c r="A564" s="77" t="s">
        <v>2813</v>
      </c>
      <c r="B564" s="176" t="s">
        <v>373</v>
      </c>
      <c r="C564" s="257">
        <f>SUM(C546:C563)</f>
        <v>4652.8298022840008</v>
      </c>
      <c r="D564" s="166">
        <f>SUM(D546:D563)</f>
        <v>300</v>
      </c>
      <c r="E564" s="198"/>
      <c r="F564" s="245">
        <f>SUM(F546:F563)</f>
        <v>1</v>
      </c>
      <c r="G564" s="245">
        <f>SUM(G546:G563)</f>
        <v>1</v>
      </c>
    </row>
    <row r="565" spans="1:7" ht="15.95" customHeight="1" x14ac:dyDescent="0.25">
      <c r="A565" s="77" t="s">
        <v>2814</v>
      </c>
      <c r="B565" s="152"/>
      <c r="C565" s="81"/>
      <c r="D565" s="81"/>
      <c r="E565" s="198"/>
      <c r="F565" s="198"/>
      <c r="G565" s="198"/>
    </row>
    <row r="566" spans="1:7" ht="15.95" customHeight="1" x14ac:dyDescent="0.25">
      <c r="A566" s="77" t="s">
        <v>2815</v>
      </c>
      <c r="B566" s="152"/>
      <c r="C566" s="81"/>
      <c r="D566" s="81"/>
      <c r="E566" s="198"/>
      <c r="F566" s="198"/>
      <c r="G566" s="198"/>
    </row>
    <row r="567" spans="1:7" ht="15.95" customHeight="1" x14ac:dyDescent="0.25">
      <c r="A567" s="77" t="s">
        <v>2816</v>
      </c>
      <c r="B567" s="152"/>
      <c r="C567" s="81"/>
      <c r="D567" s="81"/>
      <c r="E567" s="198"/>
      <c r="F567" s="198"/>
      <c r="G567" s="198"/>
    </row>
    <row r="568" spans="1:7" ht="15.95" customHeight="1" x14ac:dyDescent="0.25">
      <c r="A568" s="83"/>
      <c r="B568" s="240" t="s">
        <v>2817</v>
      </c>
      <c r="C568" s="240" t="s">
        <v>331</v>
      </c>
      <c r="D568" s="240" t="s">
        <v>1489</v>
      </c>
      <c r="E568" s="240"/>
      <c r="F568" s="240" t="s">
        <v>855</v>
      </c>
      <c r="G568" s="240" t="s">
        <v>2818</v>
      </c>
    </row>
    <row r="569" spans="1:7" ht="15.95" customHeight="1" x14ac:dyDescent="0.25">
      <c r="A569" s="77" t="s">
        <v>2819</v>
      </c>
      <c r="B569" s="152" t="s">
        <v>1516</v>
      </c>
      <c r="C569" s="134">
        <v>0</v>
      </c>
      <c r="D569" s="171">
        <v>0</v>
      </c>
      <c r="E569" s="198"/>
      <c r="F569" s="246">
        <f t="shared" ref="F569:F586" si="23">IF(OR($C$587=0,NOT(ISNUMBER($C$587)),NOT(ISNUMBER(C569))),"",C569/$C$587)</f>
        <v>0</v>
      </c>
      <c r="G569" s="246">
        <f t="shared" ref="G569:G586" si="24">IF(OR($D$587=0,NOT(ISNUMBER($D$587)),NOT(ISNUMBER(D569))),"",D569/$D$587)</f>
        <v>0</v>
      </c>
    </row>
    <row r="570" spans="1:7" ht="15.95" customHeight="1" x14ac:dyDescent="0.25">
      <c r="A570" s="77" t="s">
        <v>2820</v>
      </c>
      <c r="B570" s="152" t="s">
        <v>1518</v>
      </c>
      <c r="C570" s="134">
        <v>0</v>
      </c>
      <c r="D570" s="171">
        <v>0</v>
      </c>
      <c r="E570" s="198"/>
      <c r="F570" s="246">
        <f t="shared" si="23"/>
        <v>0</v>
      </c>
      <c r="G570" s="246">
        <f t="shared" si="24"/>
        <v>0</v>
      </c>
    </row>
    <row r="571" spans="1:7" ht="15.95" customHeight="1" x14ac:dyDescent="0.25">
      <c r="A571" s="77" t="s">
        <v>2821</v>
      </c>
      <c r="B571" s="152" t="s">
        <v>1520</v>
      </c>
      <c r="C571" s="134">
        <v>0</v>
      </c>
      <c r="D571" s="171">
        <v>0</v>
      </c>
      <c r="E571" s="198"/>
      <c r="F571" s="246">
        <f t="shared" si="23"/>
        <v>0</v>
      </c>
      <c r="G571" s="246">
        <f t="shared" si="24"/>
        <v>0</v>
      </c>
    </row>
    <row r="572" spans="1:7" ht="15.95" customHeight="1" x14ac:dyDescent="0.25">
      <c r="A572" s="77" t="s">
        <v>2822</v>
      </c>
      <c r="B572" s="152" t="s">
        <v>1522</v>
      </c>
      <c r="C572" s="134">
        <v>0</v>
      </c>
      <c r="D572" s="171">
        <v>0</v>
      </c>
      <c r="E572" s="198"/>
      <c r="F572" s="246">
        <f t="shared" si="23"/>
        <v>0</v>
      </c>
      <c r="G572" s="246">
        <f t="shared" si="24"/>
        <v>0</v>
      </c>
    </row>
    <row r="573" spans="1:7" ht="15.95" customHeight="1" x14ac:dyDescent="0.25">
      <c r="A573" s="77" t="s">
        <v>2823</v>
      </c>
      <c r="B573" s="152" t="s">
        <v>1524</v>
      </c>
      <c r="C573" s="134">
        <v>0</v>
      </c>
      <c r="D573" s="171">
        <v>0</v>
      </c>
      <c r="E573" s="198"/>
      <c r="F573" s="246">
        <f t="shared" si="23"/>
        <v>0</v>
      </c>
      <c r="G573" s="246">
        <f t="shared" si="24"/>
        <v>0</v>
      </c>
    </row>
    <row r="574" spans="1:7" ht="15.95" customHeight="1" x14ac:dyDescent="0.25">
      <c r="A574" s="77" t="s">
        <v>2824</v>
      </c>
      <c r="B574" s="152" t="s">
        <v>1526</v>
      </c>
      <c r="C574" s="134">
        <v>0</v>
      </c>
      <c r="D574" s="171">
        <v>0</v>
      </c>
      <c r="E574" s="198"/>
      <c r="F574" s="246">
        <f t="shared" si="23"/>
        <v>0</v>
      </c>
      <c r="G574" s="246">
        <f t="shared" si="24"/>
        <v>0</v>
      </c>
    </row>
    <row r="575" spans="1:7" ht="15.95" customHeight="1" x14ac:dyDescent="0.25">
      <c r="A575" s="77" t="s">
        <v>2825</v>
      </c>
      <c r="B575" s="152" t="s">
        <v>1528</v>
      </c>
      <c r="C575" s="134">
        <v>0</v>
      </c>
      <c r="D575" s="171">
        <v>0</v>
      </c>
      <c r="E575" s="198"/>
      <c r="F575" s="246">
        <f t="shared" si="23"/>
        <v>0</v>
      </c>
      <c r="G575" s="246">
        <f t="shared" si="24"/>
        <v>0</v>
      </c>
    </row>
    <row r="576" spans="1:7" ht="15.95" customHeight="1" x14ac:dyDescent="0.25">
      <c r="A576" s="77" t="s">
        <v>2826</v>
      </c>
      <c r="B576" s="152" t="s">
        <v>1530</v>
      </c>
      <c r="C576" s="134">
        <v>0</v>
      </c>
      <c r="D576" s="171">
        <v>0</v>
      </c>
      <c r="E576" s="198"/>
      <c r="F576" s="246">
        <f t="shared" si="23"/>
        <v>0</v>
      </c>
      <c r="G576" s="246">
        <f t="shared" si="24"/>
        <v>0</v>
      </c>
    </row>
    <row r="577" spans="1:7" ht="15.95" customHeight="1" x14ac:dyDescent="0.25">
      <c r="A577" s="77" t="s">
        <v>2827</v>
      </c>
      <c r="B577" s="152" t="s">
        <v>371</v>
      </c>
      <c r="C577" s="134">
        <v>0</v>
      </c>
      <c r="D577" s="171">
        <v>0</v>
      </c>
      <c r="E577" s="198"/>
      <c r="F577" s="246">
        <f t="shared" si="23"/>
        <v>0</v>
      </c>
      <c r="G577" s="246">
        <f t="shared" si="24"/>
        <v>0</v>
      </c>
    </row>
    <row r="578" spans="1:7" ht="15.95" customHeight="1" x14ac:dyDescent="0.25">
      <c r="A578" s="77" t="s">
        <v>2828</v>
      </c>
      <c r="B578" s="152" t="s">
        <v>985</v>
      </c>
      <c r="C578" s="134"/>
      <c r="D578" s="171"/>
      <c r="E578" s="198"/>
      <c r="F578" s="246" t="str">
        <f t="shared" si="23"/>
        <v/>
      </c>
      <c r="G578" s="246" t="str">
        <f t="shared" si="24"/>
        <v/>
      </c>
    </row>
    <row r="579" spans="1:7" ht="15.95" customHeight="1" x14ac:dyDescent="0.25">
      <c r="A579" s="77" t="s">
        <v>2829</v>
      </c>
      <c r="B579" s="152" t="s">
        <v>985</v>
      </c>
      <c r="C579" s="134"/>
      <c r="D579" s="171"/>
      <c r="E579" s="198"/>
      <c r="F579" s="246" t="str">
        <f t="shared" si="23"/>
        <v/>
      </c>
      <c r="G579" s="246" t="str">
        <f t="shared" si="24"/>
        <v/>
      </c>
    </row>
    <row r="580" spans="1:7" ht="15.95" customHeight="1" x14ac:dyDescent="0.25">
      <c r="A580" s="77" t="s">
        <v>2830</v>
      </c>
      <c r="B580" s="152" t="s">
        <v>985</v>
      </c>
      <c r="C580" s="134"/>
      <c r="D580" s="171"/>
      <c r="E580" s="198"/>
      <c r="F580" s="246" t="str">
        <f t="shared" si="23"/>
        <v/>
      </c>
      <c r="G580" s="246" t="str">
        <f t="shared" si="24"/>
        <v/>
      </c>
    </row>
    <row r="581" spans="1:7" ht="15.95" customHeight="1" x14ac:dyDescent="0.25">
      <c r="A581" s="77" t="s">
        <v>2831</v>
      </c>
      <c r="B581" s="152" t="s">
        <v>985</v>
      </c>
      <c r="C581" s="134"/>
      <c r="D581" s="171"/>
      <c r="E581" s="198"/>
      <c r="F581" s="246" t="str">
        <f t="shared" si="23"/>
        <v/>
      </c>
      <c r="G581" s="246" t="str">
        <f t="shared" si="24"/>
        <v/>
      </c>
    </row>
    <row r="582" spans="1:7" ht="15.95" customHeight="1" x14ac:dyDescent="0.25">
      <c r="A582" s="77" t="s">
        <v>2832</v>
      </c>
      <c r="B582" s="152" t="s">
        <v>985</v>
      </c>
      <c r="C582" s="134"/>
      <c r="D582" s="171"/>
      <c r="E582" s="198"/>
      <c r="F582" s="246" t="str">
        <f t="shared" si="23"/>
        <v/>
      </c>
      <c r="G582" s="246" t="str">
        <f t="shared" si="24"/>
        <v/>
      </c>
    </row>
    <row r="583" spans="1:7" ht="15.95" customHeight="1" x14ac:dyDescent="0.25">
      <c r="A583" s="77" t="s">
        <v>2833</v>
      </c>
      <c r="B583" s="152" t="s">
        <v>985</v>
      </c>
      <c r="C583" s="134"/>
      <c r="D583" s="171"/>
      <c r="E583" s="198"/>
      <c r="F583" s="246" t="str">
        <f t="shared" si="23"/>
        <v/>
      </c>
      <c r="G583" s="246" t="str">
        <f t="shared" si="24"/>
        <v/>
      </c>
    </row>
    <row r="584" spans="1:7" ht="15.95" customHeight="1" x14ac:dyDescent="0.25">
      <c r="A584" s="77" t="s">
        <v>2834</v>
      </c>
      <c r="B584" s="152" t="s">
        <v>985</v>
      </c>
      <c r="C584" s="134"/>
      <c r="D584" s="171"/>
      <c r="E584" s="198"/>
      <c r="F584" s="246" t="str">
        <f t="shared" si="23"/>
        <v/>
      </c>
      <c r="G584" s="246" t="str">
        <f t="shared" si="24"/>
        <v/>
      </c>
    </row>
    <row r="585" spans="1:7" ht="15.95" customHeight="1" x14ac:dyDescent="0.25">
      <c r="A585" s="77" t="s">
        <v>2835</v>
      </c>
      <c r="B585" s="152" t="s">
        <v>985</v>
      </c>
      <c r="C585" s="134"/>
      <c r="D585" s="171"/>
      <c r="E585" s="198"/>
      <c r="F585" s="246" t="str">
        <f t="shared" si="23"/>
        <v/>
      </c>
      <c r="G585" s="246" t="str">
        <f t="shared" si="24"/>
        <v/>
      </c>
    </row>
    <row r="586" spans="1:7" ht="15.95" customHeight="1" x14ac:dyDescent="0.25">
      <c r="A586" s="77" t="s">
        <v>2836</v>
      </c>
      <c r="B586" s="176" t="s">
        <v>1225</v>
      </c>
      <c r="C586" s="134">
        <v>4652.8298022840008</v>
      </c>
      <c r="D586" s="171">
        <v>300</v>
      </c>
      <c r="E586" s="198"/>
      <c r="F586" s="246">
        <f t="shared" si="23"/>
        <v>1</v>
      </c>
      <c r="G586" s="246">
        <f t="shared" si="24"/>
        <v>1</v>
      </c>
    </row>
    <row r="587" spans="1:7" ht="15.95" customHeight="1" x14ac:dyDescent="0.25">
      <c r="A587" s="77" t="s">
        <v>2837</v>
      </c>
      <c r="B587" s="176" t="s">
        <v>373</v>
      </c>
      <c r="C587" s="257">
        <f>SUM(C569:C586)</f>
        <v>4652.8298022840008</v>
      </c>
      <c r="D587" s="166">
        <f>SUM(D569:D586)</f>
        <v>300</v>
      </c>
      <c r="E587" s="198"/>
      <c r="F587" s="245">
        <f>SUM(F569:F586)</f>
        <v>1</v>
      </c>
      <c r="G587" s="245">
        <f>SUM(G569:G586)</f>
        <v>1</v>
      </c>
    </row>
    <row r="588" spans="1:7" ht="15.95" customHeight="1" x14ac:dyDescent="0.25">
      <c r="A588" s="83"/>
      <c r="B588" s="240" t="s">
        <v>2838</v>
      </c>
      <c r="C588" s="240" t="s">
        <v>331</v>
      </c>
      <c r="D588" s="240" t="s">
        <v>1489</v>
      </c>
      <c r="E588" s="240"/>
      <c r="F588" s="240" t="s">
        <v>855</v>
      </c>
      <c r="G588" s="240" t="s">
        <v>1490</v>
      </c>
    </row>
    <row r="589" spans="1:7" ht="15.95" customHeight="1" x14ac:dyDescent="0.25">
      <c r="A589" s="77" t="s">
        <v>2839</v>
      </c>
      <c r="B589" s="176" t="s">
        <v>1264</v>
      </c>
      <c r="C589" s="81">
        <v>0</v>
      </c>
      <c r="D589" s="81">
        <v>0</v>
      </c>
      <c r="E589" s="198"/>
      <c r="F589" s="246">
        <f t="shared" ref="F589:F601" si="25">IF(OR($C$602=0,NOT(ISNUMBER($C$602)),NOT(ISNUMBER(C589))),"",C589/$C$602)</f>
        <v>0</v>
      </c>
      <c r="G589" s="246">
        <f t="shared" ref="G589:G601" si="26">IF(OR($D$602=0,NOT(ISNUMBER($D$602)),NOT(ISNUMBER(D589))),"",D589/$D$602)</f>
        <v>0</v>
      </c>
    </row>
    <row r="590" spans="1:7" ht="15.95" customHeight="1" x14ac:dyDescent="0.25">
      <c r="A590" s="77" t="s">
        <v>2840</v>
      </c>
      <c r="B590" s="176" t="s">
        <v>1266</v>
      </c>
      <c r="C590" s="81">
        <v>0</v>
      </c>
      <c r="D590" s="81">
        <v>0</v>
      </c>
      <c r="E590" s="198"/>
      <c r="F590" s="246">
        <f t="shared" si="25"/>
        <v>0</v>
      </c>
      <c r="G590" s="246">
        <f t="shared" si="26"/>
        <v>0</v>
      </c>
    </row>
    <row r="591" spans="1:7" ht="15.95" customHeight="1" x14ac:dyDescent="0.25">
      <c r="A591" s="77" t="s">
        <v>2841</v>
      </c>
      <c r="B591" s="176" t="s">
        <v>1268</v>
      </c>
      <c r="C591" s="81">
        <v>0</v>
      </c>
      <c r="D591" s="81">
        <v>0</v>
      </c>
      <c r="E591" s="198"/>
      <c r="F591" s="246">
        <f t="shared" si="25"/>
        <v>0</v>
      </c>
      <c r="G591" s="246">
        <f t="shared" si="26"/>
        <v>0</v>
      </c>
    </row>
    <row r="592" spans="1:7" ht="15.95" customHeight="1" x14ac:dyDescent="0.25">
      <c r="A592" s="77" t="s">
        <v>2842</v>
      </c>
      <c r="B592" s="176" t="s">
        <v>1270</v>
      </c>
      <c r="C592" s="81">
        <v>0</v>
      </c>
      <c r="D592" s="81">
        <v>0</v>
      </c>
      <c r="E592" s="198"/>
      <c r="F592" s="246">
        <f t="shared" si="25"/>
        <v>0</v>
      </c>
      <c r="G592" s="246">
        <f t="shared" si="26"/>
        <v>0</v>
      </c>
    </row>
    <row r="593" spans="1:7" ht="15.95" customHeight="1" x14ac:dyDescent="0.25">
      <c r="A593" s="77" t="s">
        <v>2843</v>
      </c>
      <c r="B593" s="176" t="s">
        <v>1272</v>
      </c>
      <c r="C593" s="81">
        <v>0</v>
      </c>
      <c r="D593" s="81">
        <v>0</v>
      </c>
      <c r="E593" s="198"/>
      <c r="F593" s="246">
        <f t="shared" si="25"/>
        <v>0</v>
      </c>
      <c r="G593" s="246">
        <f t="shared" si="26"/>
        <v>0</v>
      </c>
    </row>
    <row r="594" spans="1:7" ht="15.95" customHeight="1" x14ac:dyDescent="0.25">
      <c r="A594" s="77" t="s">
        <v>2844</v>
      </c>
      <c r="B594" s="176" t="s">
        <v>1274</v>
      </c>
      <c r="C594" s="81">
        <v>0</v>
      </c>
      <c r="D594" s="81">
        <v>0</v>
      </c>
      <c r="E594" s="198"/>
      <c r="F594" s="246">
        <f t="shared" si="25"/>
        <v>0</v>
      </c>
      <c r="G594" s="246">
        <f t="shared" si="26"/>
        <v>0</v>
      </c>
    </row>
    <row r="595" spans="1:7" ht="15.95" customHeight="1" x14ac:dyDescent="0.25">
      <c r="A595" s="77" t="s">
        <v>2845</v>
      </c>
      <c r="B595" s="176" t="s">
        <v>1276</v>
      </c>
      <c r="C595" s="81">
        <v>0</v>
      </c>
      <c r="D595" s="81">
        <v>0</v>
      </c>
      <c r="E595" s="198"/>
      <c r="F595" s="246">
        <f t="shared" si="25"/>
        <v>0</v>
      </c>
      <c r="G595" s="246">
        <f t="shared" si="26"/>
        <v>0</v>
      </c>
    </row>
    <row r="596" spans="1:7" ht="15.95" customHeight="1" x14ac:dyDescent="0.25">
      <c r="A596" s="77" t="s">
        <v>2846</v>
      </c>
      <c r="B596" s="176" t="s">
        <v>1278</v>
      </c>
      <c r="C596" s="81">
        <v>0</v>
      </c>
      <c r="D596" s="81">
        <v>0</v>
      </c>
      <c r="E596" s="198"/>
      <c r="F596" s="246">
        <f t="shared" si="25"/>
        <v>0</v>
      </c>
      <c r="G596" s="246">
        <f t="shared" si="26"/>
        <v>0</v>
      </c>
    </row>
    <row r="597" spans="1:7" ht="15.95" customHeight="1" x14ac:dyDescent="0.25">
      <c r="A597" s="77" t="s">
        <v>2847</v>
      </c>
      <c r="B597" s="176" t="s">
        <v>1280</v>
      </c>
      <c r="C597" s="134">
        <v>8.1812186600000008</v>
      </c>
      <c r="D597" s="81">
        <v>2</v>
      </c>
      <c r="E597" s="198"/>
      <c r="F597" s="246">
        <f t="shared" si="25"/>
        <v>1.7583318126065926E-3</v>
      </c>
      <c r="G597" s="246">
        <f t="shared" si="26"/>
        <v>6.6666666666666671E-3</v>
      </c>
    </row>
    <row r="598" spans="1:7" ht="15.95" customHeight="1" x14ac:dyDescent="0.25">
      <c r="A598" s="77" t="s">
        <v>2848</v>
      </c>
      <c r="B598" s="119" t="s">
        <v>1282</v>
      </c>
      <c r="C598" s="134">
        <v>0.53067907000000003</v>
      </c>
      <c r="D598" s="81">
        <v>1</v>
      </c>
      <c r="E598" s="208"/>
      <c r="F598" s="246">
        <f t="shared" si="25"/>
        <v>1.1405512183993879E-4</v>
      </c>
      <c r="G598" s="246">
        <f t="shared" si="26"/>
        <v>3.3333333333333335E-3</v>
      </c>
    </row>
    <row r="599" spans="1:7" ht="15.95" customHeight="1" x14ac:dyDescent="0.25">
      <c r="A599" s="77" t="s">
        <v>2849</v>
      </c>
      <c r="B599" s="119" t="s">
        <v>1284</v>
      </c>
      <c r="C599" s="134">
        <v>11.461501269999999</v>
      </c>
      <c r="D599" s="81">
        <v>3</v>
      </c>
      <c r="E599" s="208"/>
      <c r="F599" s="246">
        <f t="shared" si="25"/>
        <v>2.4633398935791136E-3</v>
      </c>
      <c r="G599" s="246">
        <f t="shared" si="26"/>
        <v>0.01</v>
      </c>
    </row>
    <row r="600" spans="1:7" ht="15.95" customHeight="1" x14ac:dyDescent="0.25">
      <c r="A600" s="77" t="s">
        <v>2850</v>
      </c>
      <c r="B600" s="176" t="s">
        <v>1286</v>
      </c>
      <c r="C600" s="134">
        <v>0</v>
      </c>
      <c r="D600" s="81">
        <v>0</v>
      </c>
      <c r="E600" s="198"/>
      <c r="F600" s="246">
        <f t="shared" si="25"/>
        <v>0</v>
      </c>
      <c r="G600" s="246">
        <f t="shared" si="26"/>
        <v>0</v>
      </c>
    </row>
    <row r="601" spans="1:7" ht="15.95" customHeight="1" x14ac:dyDescent="0.25">
      <c r="A601" s="77" t="s">
        <v>2851</v>
      </c>
      <c r="B601" s="176" t="s">
        <v>1225</v>
      </c>
      <c r="C601" s="81">
        <v>4632.6564032840006</v>
      </c>
      <c r="D601" s="81">
        <v>294</v>
      </c>
      <c r="E601" s="198"/>
      <c r="F601" s="246">
        <f t="shared" si="25"/>
        <v>0.99566427317197426</v>
      </c>
      <c r="G601" s="246">
        <f t="shared" si="26"/>
        <v>0.98</v>
      </c>
    </row>
    <row r="602" spans="1:7" ht="15.95" customHeight="1" x14ac:dyDescent="0.25">
      <c r="A602" s="77" t="s">
        <v>2852</v>
      </c>
      <c r="B602" s="176" t="s">
        <v>373</v>
      </c>
      <c r="C602" s="257">
        <f>SUM(C589:C601)</f>
        <v>4652.8298022840008</v>
      </c>
      <c r="D602" s="166">
        <f>SUM(D589:D601)</f>
        <v>300</v>
      </c>
      <c r="E602" s="198"/>
      <c r="F602" s="245">
        <f>SUM(F589:F601)</f>
        <v>0.99999999999999989</v>
      </c>
      <c r="G602" s="245">
        <f>SUM(G589:G601)</f>
        <v>1</v>
      </c>
    </row>
    <row r="603" spans="1:7" ht="15.95" customHeight="1" x14ac:dyDescent="0.25">
      <c r="A603" s="77" t="s">
        <v>2853</v>
      </c>
      <c r="B603" s="149"/>
      <c r="C603" s="149"/>
      <c r="D603" s="149"/>
      <c r="E603" s="149"/>
      <c r="F603" s="149"/>
      <c r="G603" s="149"/>
    </row>
    <row r="604" spans="1:7" ht="15.95" customHeight="1" x14ac:dyDescent="0.25">
      <c r="A604" s="77" t="s">
        <v>2854</v>
      </c>
      <c r="B604" s="149"/>
      <c r="C604" s="149"/>
      <c r="D604" s="149"/>
      <c r="E604" s="149"/>
      <c r="F604" s="149"/>
      <c r="G604" s="149"/>
    </row>
    <row r="605" spans="1:7" ht="15.95" customHeight="1" x14ac:dyDescent="0.25">
      <c r="A605" s="77" t="s">
        <v>2855</v>
      </c>
      <c r="B605" s="149"/>
      <c r="C605" s="149"/>
      <c r="D605" s="149"/>
      <c r="E605" s="149"/>
      <c r="F605" s="149"/>
      <c r="G605" s="149"/>
    </row>
    <row r="606" spans="1:7" ht="15.95" customHeight="1" x14ac:dyDescent="0.25">
      <c r="A606" s="77" t="s">
        <v>2856</v>
      </c>
      <c r="B606" s="152"/>
      <c r="C606" s="134"/>
      <c r="D606" s="171"/>
      <c r="E606" s="198"/>
      <c r="F606" s="130"/>
      <c r="G606" s="130"/>
    </row>
    <row r="607" spans="1:7" ht="15.95" customHeight="1" x14ac:dyDescent="0.25">
      <c r="A607" s="77" t="s">
        <v>2857</v>
      </c>
      <c r="B607" s="152"/>
      <c r="C607" s="134"/>
      <c r="D607" s="171"/>
      <c r="E607" s="198"/>
      <c r="F607" s="130"/>
      <c r="G607" s="130"/>
    </row>
    <row r="608" spans="1:7" ht="15.95" customHeight="1" x14ac:dyDescent="0.25">
      <c r="A608" s="77" t="s">
        <v>2858</v>
      </c>
      <c r="B608" s="152"/>
      <c r="C608" s="134"/>
      <c r="D608" s="171"/>
      <c r="E608" s="198"/>
      <c r="F608" s="130"/>
      <c r="G608" s="130"/>
    </row>
    <row r="609" spans="1:7" ht="15.95" customHeight="1" x14ac:dyDescent="0.25">
      <c r="A609" s="77" t="s">
        <v>2859</v>
      </c>
      <c r="B609" s="152"/>
      <c r="C609" s="134"/>
      <c r="D609" s="171"/>
      <c r="E609" s="198"/>
      <c r="F609" s="130"/>
      <c r="G609" s="130"/>
    </row>
    <row r="610" spans="1:7" ht="15.95" customHeight="1" x14ac:dyDescent="0.25">
      <c r="A610" s="77" t="s">
        <v>2860</v>
      </c>
      <c r="B610" s="152"/>
      <c r="C610" s="134"/>
      <c r="D610" s="171"/>
      <c r="E610" s="198"/>
      <c r="F610" s="130"/>
      <c r="G610" s="130"/>
    </row>
    <row r="611" spans="1:7" ht="15.95" customHeight="1" x14ac:dyDescent="0.25">
      <c r="A611" s="77" t="s">
        <v>2861</v>
      </c>
      <c r="B611" s="208"/>
      <c r="C611" s="208"/>
      <c r="D611" s="208"/>
      <c r="E611" s="208"/>
      <c r="F611" s="208"/>
      <c r="G611" s="208"/>
    </row>
    <row r="612" spans="1:7" ht="15.95" customHeight="1" x14ac:dyDescent="0.25">
      <c r="A612" s="77" t="s">
        <v>2862</v>
      </c>
      <c r="B612" s="208"/>
      <c r="C612" s="208"/>
      <c r="D612" s="208"/>
      <c r="E612" s="208"/>
      <c r="F612" s="208"/>
      <c r="G612" s="208"/>
    </row>
    <row r="613" spans="1:7" ht="15.95" customHeight="1" x14ac:dyDescent="0.25">
      <c r="A613" s="83"/>
      <c r="B613" s="240" t="s">
        <v>2863</v>
      </c>
      <c r="C613" s="240" t="s">
        <v>331</v>
      </c>
      <c r="D613" s="240" t="s">
        <v>1489</v>
      </c>
      <c r="E613" s="240"/>
      <c r="F613" s="240" t="s">
        <v>855</v>
      </c>
      <c r="G613" s="240" t="s">
        <v>1490</v>
      </c>
    </row>
    <row r="614" spans="1:7" ht="15.95" customHeight="1" x14ac:dyDescent="0.25">
      <c r="A614" s="77" t="s">
        <v>2864</v>
      </c>
      <c r="B614" s="176" t="s">
        <v>1318</v>
      </c>
      <c r="C614" s="81">
        <v>0</v>
      </c>
      <c r="D614" s="81">
        <v>0</v>
      </c>
      <c r="E614" s="198"/>
      <c r="F614" s="246">
        <f>IF(OR($C$618=0,NOT(ISNUMBER($C$618)),NOT(ISNUMBER(C614))),"",C614/$C$618)</f>
        <v>0</v>
      </c>
      <c r="G614" s="246">
        <f>IF(OR($D$618=0,NOT(ISNUMBER($D$618)),NOT(ISNUMBER(D614))),"",D614/$D$618)</f>
        <v>0</v>
      </c>
    </row>
    <row r="615" spans="1:7" ht="15.95" customHeight="1" x14ac:dyDescent="0.25">
      <c r="A615" s="77" t="s">
        <v>2865</v>
      </c>
      <c r="B615" s="274" t="s">
        <v>1320</v>
      </c>
      <c r="C615" s="81">
        <v>0</v>
      </c>
      <c r="D615" s="81">
        <v>0</v>
      </c>
      <c r="E615" s="198"/>
      <c r="F615" s="284"/>
      <c r="G615" s="246">
        <f>IF(OR($D$618=0,NOT(ISNUMBER($D$618)),NOT(ISNUMBER(D615))),"",D615/$D$618)</f>
        <v>0</v>
      </c>
    </row>
    <row r="616" spans="1:7" ht="15.95" customHeight="1" x14ac:dyDescent="0.25">
      <c r="A616" s="77" t="s">
        <v>2866</v>
      </c>
      <c r="B616" s="176" t="s">
        <v>1313</v>
      </c>
      <c r="C616" s="81">
        <v>0</v>
      </c>
      <c r="D616" s="81">
        <v>0</v>
      </c>
      <c r="E616" s="198"/>
      <c r="F616" s="284"/>
      <c r="G616" s="246">
        <f>IF(OR($D$618=0,NOT(ISNUMBER($D$618)),NOT(ISNUMBER(D616))),"",D616/$D$618)</f>
        <v>0</v>
      </c>
    </row>
    <row r="617" spans="1:7" ht="15.95" customHeight="1" x14ac:dyDescent="0.25">
      <c r="A617" s="77" t="s">
        <v>2867</v>
      </c>
      <c r="B617" s="77" t="s">
        <v>1225</v>
      </c>
      <c r="C617" s="81">
        <v>4652.8298022840008</v>
      </c>
      <c r="D617" s="81">
        <v>300</v>
      </c>
      <c r="E617" s="73"/>
      <c r="F617" s="174"/>
      <c r="G617" s="96">
        <f>IF(OR($D$618=0,NOT(ISNUMBER($D$618)),NOT(ISNUMBER(D617))),"",D617/$D$618)</f>
        <v>1</v>
      </c>
    </row>
    <row r="618" spans="1:7" ht="15.95" customHeight="1" x14ac:dyDescent="0.25">
      <c r="A618" s="77" t="s">
        <v>2868</v>
      </c>
      <c r="B618" s="87" t="s">
        <v>373</v>
      </c>
      <c r="C618" s="109">
        <f>SUM(C614:C617)</f>
        <v>4652.8298022840008</v>
      </c>
      <c r="D618" s="125">
        <f>SUM(D614:D617)</f>
        <v>300</v>
      </c>
      <c r="E618" s="73"/>
      <c r="F618" s="92">
        <f>SUM(F614:F617)</f>
        <v>0</v>
      </c>
      <c r="G618" s="92">
        <f>SUM(G614:G617)</f>
        <v>1</v>
      </c>
    </row>
    <row r="619" spans="1:7" x14ac:dyDescent="0.25">
      <c r="A619" s="215"/>
    </row>
    <row r="620" spans="1:7" ht="15.95" customHeight="1" x14ac:dyDescent="0.25">
      <c r="A620" s="83"/>
      <c r="B620" s="83" t="s">
        <v>1577</v>
      </c>
      <c r="C620" s="83" t="s">
        <v>1326</v>
      </c>
      <c r="D620" s="83" t="s">
        <v>1578</v>
      </c>
      <c r="E620" s="83"/>
      <c r="F620" s="83" t="s">
        <v>1328</v>
      </c>
      <c r="G620" s="83" t="s">
        <v>1329</v>
      </c>
    </row>
    <row r="621" spans="1:7" ht="15.95" customHeight="1" x14ac:dyDescent="0.25">
      <c r="A621" s="77" t="s">
        <v>2869</v>
      </c>
      <c r="B621" s="87" t="s">
        <v>1449</v>
      </c>
      <c r="C621" s="134">
        <v>0</v>
      </c>
      <c r="D621" s="134">
        <v>0</v>
      </c>
      <c r="E621" s="135"/>
      <c r="F621" s="134">
        <v>0</v>
      </c>
      <c r="G621" s="134">
        <v>0</v>
      </c>
    </row>
    <row r="622" spans="1:7" ht="15.95" customHeight="1" x14ac:dyDescent="0.25">
      <c r="A622" s="77" t="s">
        <v>2870</v>
      </c>
      <c r="B622" s="87" t="s">
        <v>1451</v>
      </c>
      <c r="C622" s="134">
        <v>0</v>
      </c>
      <c r="D622" s="134">
        <v>0</v>
      </c>
      <c r="E622" s="135"/>
      <c r="F622" s="134">
        <v>0</v>
      </c>
      <c r="G622" s="134">
        <v>0</v>
      </c>
    </row>
    <row r="623" spans="1:7" ht="15.95" customHeight="1" x14ac:dyDescent="0.25">
      <c r="A623" s="77" t="s">
        <v>2871</v>
      </c>
      <c r="B623" s="87" t="s">
        <v>1453</v>
      </c>
      <c r="C623" s="134">
        <v>0</v>
      </c>
      <c r="D623" s="134">
        <v>0</v>
      </c>
      <c r="E623" s="135"/>
      <c r="F623" s="134">
        <v>0</v>
      </c>
      <c r="G623" s="134">
        <v>0</v>
      </c>
    </row>
    <row r="624" spans="1:7" ht="15.95" customHeight="1" x14ac:dyDescent="0.25">
      <c r="A624" s="77" t="s">
        <v>2872</v>
      </c>
      <c r="B624" s="87" t="s">
        <v>1455</v>
      </c>
      <c r="C624" s="134">
        <v>0</v>
      </c>
      <c r="D624" s="134">
        <v>0</v>
      </c>
      <c r="E624" s="135"/>
      <c r="F624" s="134">
        <v>0</v>
      </c>
      <c r="G624" s="134">
        <v>0</v>
      </c>
    </row>
    <row r="625" spans="1:7" ht="15.95" customHeight="1" x14ac:dyDescent="0.25">
      <c r="A625" s="77" t="s">
        <v>2873</v>
      </c>
      <c r="B625" s="87" t="s">
        <v>1457</v>
      </c>
      <c r="C625" s="134">
        <v>0</v>
      </c>
      <c r="D625" s="134">
        <v>0</v>
      </c>
      <c r="E625" s="135"/>
      <c r="F625" s="134">
        <v>0</v>
      </c>
      <c r="G625" s="134">
        <v>0</v>
      </c>
    </row>
    <row r="626" spans="1:7" ht="15.95" customHeight="1" x14ac:dyDescent="0.25">
      <c r="A626" s="77" t="s">
        <v>2874</v>
      </c>
      <c r="B626" s="87" t="s">
        <v>1459</v>
      </c>
      <c r="C626" s="134">
        <v>0</v>
      </c>
      <c r="D626" s="134">
        <v>0</v>
      </c>
      <c r="E626" s="135"/>
      <c r="F626" s="134">
        <v>0</v>
      </c>
      <c r="G626" s="134">
        <v>0</v>
      </c>
    </row>
    <row r="627" spans="1:7" ht="15.95" customHeight="1" x14ac:dyDescent="0.25">
      <c r="A627" s="77" t="s">
        <v>2875</v>
      </c>
      <c r="B627" s="87" t="s">
        <v>1461</v>
      </c>
      <c r="C627" s="134">
        <v>0</v>
      </c>
      <c r="D627" s="134">
        <v>0</v>
      </c>
      <c r="E627" s="135"/>
      <c r="F627" s="134">
        <v>0</v>
      </c>
      <c r="G627" s="134">
        <v>0</v>
      </c>
    </row>
    <row r="628" spans="1:7" ht="15.95" customHeight="1" x14ac:dyDescent="0.25">
      <c r="A628" s="77" t="s">
        <v>2876</v>
      </c>
      <c r="B628" s="87" t="s">
        <v>1463</v>
      </c>
      <c r="C628" s="134">
        <v>0</v>
      </c>
      <c r="D628" s="134">
        <v>0</v>
      </c>
      <c r="E628" s="135"/>
      <c r="F628" s="134">
        <v>0</v>
      </c>
      <c r="G628" s="134">
        <v>0</v>
      </c>
    </row>
    <row r="629" spans="1:7" ht="15.95" customHeight="1" x14ac:dyDescent="0.25">
      <c r="A629" s="77" t="s">
        <v>2877</v>
      </c>
      <c r="B629" s="87" t="s">
        <v>1465</v>
      </c>
      <c r="C629" s="134">
        <v>0</v>
      </c>
      <c r="D629" s="134">
        <v>0</v>
      </c>
      <c r="E629" s="135"/>
      <c r="F629" s="134">
        <v>0</v>
      </c>
      <c r="G629" s="134">
        <v>0</v>
      </c>
    </row>
    <row r="630" spans="1:7" ht="15.95" customHeight="1" x14ac:dyDescent="0.25">
      <c r="A630" s="77" t="s">
        <v>2878</v>
      </c>
      <c r="B630" s="87" t="s">
        <v>1467</v>
      </c>
      <c r="C630" s="134">
        <v>0</v>
      </c>
      <c r="D630" s="134">
        <v>0</v>
      </c>
      <c r="E630" s="135"/>
      <c r="F630" s="134">
        <v>0</v>
      </c>
      <c r="G630" s="134">
        <v>0</v>
      </c>
    </row>
    <row r="631" spans="1:7" ht="15.95" customHeight="1" x14ac:dyDescent="0.25">
      <c r="A631" s="77" t="s">
        <v>2879</v>
      </c>
      <c r="B631" s="87" t="s">
        <v>1469</v>
      </c>
      <c r="C631" s="134">
        <v>0</v>
      </c>
      <c r="D631" s="134">
        <v>0</v>
      </c>
      <c r="E631" s="135"/>
      <c r="F631" s="134">
        <v>0</v>
      </c>
      <c r="G631" s="134">
        <v>0</v>
      </c>
    </row>
    <row r="632" spans="1:7" ht="15.95" customHeight="1" x14ac:dyDescent="0.25">
      <c r="A632" s="77" t="s">
        <v>2880</v>
      </c>
      <c r="B632" s="87" t="s">
        <v>1471</v>
      </c>
      <c r="C632" s="134">
        <v>0</v>
      </c>
      <c r="D632" s="134">
        <v>0</v>
      </c>
      <c r="E632" s="135"/>
      <c r="F632" s="134">
        <v>0</v>
      </c>
      <c r="G632" s="134">
        <v>0</v>
      </c>
    </row>
    <row r="633" spans="1:7" ht="15.95" customHeight="1" x14ac:dyDescent="0.25">
      <c r="A633" s="77" t="s">
        <v>2881</v>
      </c>
      <c r="B633" s="87" t="s">
        <v>371</v>
      </c>
      <c r="C633" s="134">
        <v>0</v>
      </c>
      <c r="D633" s="134">
        <v>0</v>
      </c>
      <c r="E633" s="135"/>
      <c r="F633" s="134">
        <v>0</v>
      </c>
      <c r="G633" s="134">
        <v>0</v>
      </c>
    </row>
    <row r="634" spans="1:7" ht="15.95" customHeight="1" x14ac:dyDescent="0.25">
      <c r="A634" s="77" t="s">
        <v>2882</v>
      </c>
      <c r="B634" s="87" t="s">
        <v>373</v>
      </c>
      <c r="C634" s="109">
        <f>SUM(C621:C633)</f>
        <v>0</v>
      </c>
      <c r="D634" s="109">
        <f>SUM(D621:D633)</f>
        <v>0</v>
      </c>
      <c r="E634" s="67"/>
      <c r="F634" s="65"/>
      <c r="G634" s="96" t="str">
        <f>IF(OR($D$639=0,NOT(ISNUMBER($D$639)),NOT(ISNUMBER(D634))),"",D634/$D$639)</f>
        <v/>
      </c>
    </row>
    <row r="635" spans="1:7" ht="15.95" customHeight="1" x14ac:dyDescent="0.25">
      <c r="A635" s="77" t="s">
        <v>2883</v>
      </c>
      <c r="B635" s="77" t="s">
        <v>1339</v>
      </c>
      <c r="F635" s="134">
        <v>0</v>
      </c>
      <c r="G635" s="96" t="str">
        <f>IF(OR($D$639=0,NOT(ISNUMBER($D$639)),NOT(ISNUMBER(D635))),"",D635/$D$639)</f>
        <v/>
      </c>
    </row>
    <row r="636" spans="1:7" ht="15.95" customHeight="1" x14ac:dyDescent="0.25">
      <c r="A636" s="77" t="s">
        <v>2884</v>
      </c>
    </row>
    <row r="637" spans="1:7" ht="15.95" customHeight="1" x14ac:dyDescent="0.25">
      <c r="A637" s="77" t="s">
        <v>2885</v>
      </c>
      <c r="B637" s="152"/>
      <c r="C637" s="215"/>
      <c r="D637" s="215"/>
      <c r="E637" s="67"/>
      <c r="F637" s="123"/>
      <c r="G637" s="123"/>
    </row>
    <row r="638" spans="1:7" ht="15.95" customHeight="1" x14ac:dyDescent="0.25">
      <c r="A638" s="77" t="s">
        <v>2886</v>
      </c>
      <c r="B638" s="80"/>
      <c r="C638" s="215"/>
      <c r="D638" s="215"/>
      <c r="E638" s="67"/>
      <c r="F638" s="123"/>
      <c r="G638" s="123"/>
    </row>
    <row r="639" spans="1:7" ht="15.95" customHeight="1" x14ac:dyDescent="0.25">
      <c r="A639" s="77" t="s">
        <v>2887</v>
      </c>
      <c r="B639" s="80"/>
      <c r="C639" s="215"/>
      <c r="D639" s="215"/>
      <c r="E639" s="67"/>
      <c r="F639" s="173"/>
      <c r="G639" s="173"/>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C215" sqref="C215"/>
    </sheetView>
  </sheetViews>
  <sheetFormatPr baseColWidth="10" defaultColWidth="8.85546875" defaultRowHeight="15" outlineLevelRow="1" x14ac:dyDescent="0.25"/>
  <cols>
    <col min="1" max="1" width="12" style="215" customWidth="1"/>
    <col min="2" max="2" width="60.85546875" style="215" customWidth="1"/>
    <col min="3" max="4" width="40.85546875" style="215" customWidth="1"/>
    <col min="5" max="5" width="7.140625" style="215" customWidth="1"/>
    <col min="6" max="6" width="42.85546875" style="215" customWidth="1"/>
    <col min="7" max="7" width="40.85546875" style="67" customWidth="1"/>
    <col min="8" max="8" width="7.140625" style="215" customWidth="1"/>
    <col min="9" max="9" width="71.85546875"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4" ht="30.95" customHeight="1" x14ac:dyDescent="0.25">
      <c r="A1" s="1" t="s">
        <v>2888</v>
      </c>
      <c r="B1" s="1"/>
      <c r="C1" s="67"/>
      <c r="D1" s="67"/>
      <c r="E1" s="67"/>
      <c r="F1" s="209" t="s">
        <v>279</v>
      </c>
      <c r="H1" s="67"/>
      <c r="I1" s="1"/>
      <c r="J1" s="67"/>
      <c r="K1" s="67"/>
      <c r="L1" s="67"/>
      <c r="M1" s="67"/>
    </row>
    <row r="2" spans="1:14" ht="15.95" customHeight="1" thickBot="1" x14ac:dyDescent="0.3">
      <c r="A2" s="67"/>
      <c r="B2" s="67"/>
      <c r="C2" s="67"/>
      <c r="D2" s="67"/>
      <c r="E2" s="67"/>
      <c r="F2" s="67"/>
      <c r="H2" s="210"/>
      <c r="L2" s="67"/>
      <c r="M2" s="67"/>
    </row>
    <row r="3" spans="1:14" ht="21" customHeight="1" thickBot="1" x14ac:dyDescent="0.3">
      <c r="A3" s="69"/>
      <c r="B3" s="70" t="s">
        <v>280</v>
      </c>
      <c r="C3" s="121" t="s">
        <v>1599</v>
      </c>
      <c r="D3" s="69"/>
      <c r="E3" s="69"/>
      <c r="F3" s="69"/>
      <c r="G3" s="69"/>
      <c r="H3" s="210"/>
      <c r="L3" s="67"/>
      <c r="M3" s="67"/>
    </row>
    <row r="4" spans="1:14" ht="15.95" customHeight="1" thickBot="1" x14ac:dyDescent="0.3">
      <c r="H4" s="210"/>
      <c r="L4" s="67"/>
      <c r="M4" s="67"/>
    </row>
    <row r="5" spans="1:14" ht="20.100000000000001" customHeight="1" x14ac:dyDescent="0.25">
      <c r="B5" s="175" t="s">
        <v>2889</v>
      </c>
      <c r="C5" s="71"/>
      <c r="E5" s="73"/>
      <c r="F5" s="73"/>
      <c r="H5" s="210"/>
      <c r="L5" s="67"/>
      <c r="M5" s="67"/>
    </row>
    <row r="6" spans="1:14" ht="18.95" customHeight="1" x14ac:dyDescent="0.25">
      <c r="B6" s="218" t="s">
        <v>2890</v>
      </c>
      <c r="C6" s="71"/>
      <c r="E6" s="73"/>
      <c r="F6" s="73"/>
      <c r="H6" s="210"/>
      <c r="L6" s="67"/>
      <c r="M6" s="67"/>
    </row>
    <row r="7" spans="1:14" ht="17.100000000000001" customHeight="1" thickBot="1" x14ac:dyDescent="0.3">
      <c r="B7" s="219" t="s">
        <v>2891</v>
      </c>
      <c r="H7" s="210"/>
      <c r="L7" s="67"/>
      <c r="M7" s="67"/>
    </row>
    <row r="8" spans="1:14" s="220" customFormat="1" x14ac:dyDescent="0.25">
      <c r="A8" s="215"/>
      <c r="B8" s="136"/>
      <c r="C8" s="215"/>
      <c r="D8" s="215"/>
      <c r="E8" s="215"/>
      <c r="F8" s="215"/>
      <c r="G8" s="67"/>
      <c r="H8" s="210"/>
      <c r="I8" s="215"/>
      <c r="J8" s="215"/>
      <c r="K8" s="215"/>
      <c r="L8" s="67"/>
      <c r="M8" s="67"/>
      <c r="N8" s="67"/>
    </row>
    <row r="9" spans="1:14" s="220" customFormat="1" ht="18.75" customHeight="1" x14ac:dyDescent="0.25">
      <c r="A9" s="216"/>
      <c r="B9" s="411" t="s">
        <v>2892</v>
      </c>
      <c r="C9" s="412"/>
      <c r="D9" s="216"/>
      <c r="E9" s="216"/>
      <c r="F9" s="216"/>
      <c r="G9" s="216"/>
      <c r="H9" s="210"/>
      <c r="I9" s="215"/>
      <c r="J9" s="215"/>
      <c r="K9" s="215"/>
      <c r="L9" s="67"/>
      <c r="M9" s="67"/>
      <c r="N9" s="67"/>
    </row>
    <row r="10" spans="1:14" s="220" customFormat="1" ht="18.75" customHeight="1" x14ac:dyDescent="0.25">
      <c r="A10" s="83"/>
      <c r="B10" s="83" t="s">
        <v>2270</v>
      </c>
      <c r="C10" s="83" t="s">
        <v>331</v>
      </c>
      <c r="D10" s="83" t="s">
        <v>2271</v>
      </c>
      <c r="E10" s="83"/>
      <c r="F10" s="83" t="s">
        <v>2893</v>
      </c>
      <c r="G10" s="83" t="s">
        <v>2894</v>
      </c>
      <c r="H10" s="210"/>
      <c r="I10" s="215"/>
      <c r="J10" s="215"/>
      <c r="K10" s="215"/>
      <c r="L10" s="67"/>
      <c r="M10" s="67"/>
      <c r="N10" s="67"/>
    </row>
    <row r="11" spans="1:14" s="220" customFormat="1" ht="15.95" customHeight="1" x14ac:dyDescent="0.25">
      <c r="A11" s="77" t="s">
        <v>2895</v>
      </c>
      <c r="B11" s="112" t="s">
        <v>2896</v>
      </c>
      <c r="C11" s="160">
        <v>0</v>
      </c>
      <c r="D11" s="161">
        <v>0</v>
      </c>
      <c r="E11" s="210"/>
      <c r="F11" s="96" t="str">
        <f>IF(OR('B2. HTT Public Sector Assets'!$C$37=0,NOT(ISNUMBER('B2. HTT Public Sector Assets'!$C$37)),NOT(ISNUMBER(C11))),"",C11/'B2. HTT Public Sector Assets'!$C$37)</f>
        <v/>
      </c>
      <c r="G11" s="96" t="str">
        <f>IF(OR('B2. HTT Public Sector Assets'!$C$10=0,NOT(ISNUMBER('B2. HTT Public Sector Assets'!$C$10)),NOT(ISNUMBER(D11))),"",D11/'B2. HTT Public Sector Assets'!$C$10)</f>
        <v/>
      </c>
      <c r="H11" s="210"/>
      <c r="I11" s="215"/>
      <c r="J11" s="215"/>
      <c r="K11" s="215"/>
      <c r="L11" s="67"/>
      <c r="M11" s="67"/>
      <c r="N11" s="67"/>
    </row>
    <row r="12" spans="1:14" s="220" customFormat="1" ht="15.95" customHeight="1" x14ac:dyDescent="0.25">
      <c r="A12" s="77" t="s">
        <v>2897</v>
      </c>
      <c r="B12" s="122" t="s">
        <v>2898</v>
      </c>
      <c r="C12" s="160">
        <v>0</v>
      </c>
      <c r="D12" s="161">
        <v>0</v>
      </c>
      <c r="E12" s="210"/>
      <c r="F12" s="96"/>
      <c r="G12" s="96"/>
      <c r="H12" s="210"/>
      <c r="I12" s="215"/>
      <c r="J12" s="215"/>
      <c r="K12" s="215"/>
      <c r="L12" s="67"/>
      <c r="M12" s="67"/>
      <c r="N12" s="67"/>
    </row>
    <row r="13" spans="1:14" s="220" customFormat="1" ht="15.95" customHeight="1" x14ac:dyDescent="0.25">
      <c r="A13" s="77" t="s">
        <v>2899</v>
      </c>
      <c r="B13" s="122" t="s">
        <v>2900</v>
      </c>
      <c r="C13" s="160">
        <v>0</v>
      </c>
      <c r="D13" s="161">
        <v>0</v>
      </c>
      <c r="E13" s="210"/>
      <c r="F13" s="96"/>
      <c r="G13" s="96"/>
      <c r="H13" s="210"/>
      <c r="I13" s="215"/>
      <c r="J13" s="215"/>
      <c r="K13" s="215"/>
      <c r="L13" s="67"/>
      <c r="M13" s="67"/>
      <c r="N13" s="67"/>
    </row>
    <row r="14" spans="1:14" s="220" customFormat="1" ht="15.95" customHeight="1" x14ac:dyDescent="0.25">
      <c r="A14" s="77" t="s">
        <v>2901</v>
      </c>
      <c r="B14" s="122" t="s">
        <v>2902</v>
      </c>
      <c r="C14" s="160">
        <v>0</v>
      </c>
      <c r="D14" s="161">
        <v>0</v>
      </c>
      <c r="E14" s="210"/>
      <c r="F14" s="96"/>
      <c r="G14" s="96"/>
      <c r="H14" s="210"/>
      <c r="I14" s="215"/>
      <c r="J14" s="215"/>
      <c r="K14" s="215"/>
      <c r="L14" s="67"/>
      <c r="M14" s="67"/>
      <c r="N14" s="67"/>
    </row>
    <row r="15" spans="1:14" s="220" customFormat="1" ht="15.95" customHeight="1" x14ac:dyDescent="0.25">
      <c r="A15" s="77"/>
      <c r="B15" s="122" t="s">
        <v>2903</v>
      </c>
      <c r="C15" s="160">
        <v>0</v>
      </c>
      <c r="D15" s="161">
        <v>0</v>
      </c>
      <c r="E15" s="210"/>
      <c r="F15" s="96"/>
      <c r="G15" s="96"/>
      <c r="H15" s="210"/>
      <c r="I15" s="215"/>
      <c r="J15" s="215"/>
      <c r="K15" s="215"/>
      <c r="L15" s="67"/>
      <c r="M15" s="67"/>
      <c r="N15" s="67"/>
    </row>
    <row r="16" spans="1:14" s="220" customFormat="1" ht="15.95" customHeight="1" x14ac:dyDescent="0.25">
      <c r="A16" s="77" t="s">
        <v>2904</v>
      </c>
      <c r="B16" s="87" t="s">
        <v>2905</v>
      </c>
      <c r="C16" s="160">
        <v>0</v>
      </c>
      <c r="D16" s="161">
        <v>0</v>
      </c>
      <c r="E16" s="210"/>
      <c r="F16" s="96" t="str">
        <f>IF(OR('B2. HTT Public Sector Assets'!$C$37=0,NOT(ISNUMBER('B2. HTT Public Sector Assets'!$C$37)),NOT(ISNUMBER(C16))),"",C16/'B2. HTT Public Sector Assets'!$C$37)</f>
        <v/>
      </c>
      <c r="G16" s="96" t="str">
        <f>IF(OR('B2. HTT Public Sector Assets'!$C$10=0,NOT(ISNUMBER('B2. HTT Public Sector Assets'!$C$10)),NOT(ISNUMBER(D16))),"",D16/'B2. HTT Public Sector Assets'!$C$10)</f>
        <v/>
      </c>
      <c r="H16" s="210"/>
      <c r="I16" s="215"/>
      <c r="J16" s="215"/>
      <c r="K16" s="215"/>
      <c r="L16" s="67"/>
      <c r="M16" s="67"/>
      <c r="N16" s="67"/>
    </row>
    <row r="17" spans="1:14" s="220" customFormat="1" ht="15.95" customHeight="1" x14ac:dyDescent="0.25">
      <c r="A17" s="77" t="s">
        <v>2906</v>
      </c>
      <c r="B17" s="122" t="s">
        <v>2898</v>
      </c>
      <c r="C17" s="160">
        <v>0</v>
      </c>
      <c r="D17" s="161">
        <v>0</v>
      </c>
      <c r="E17" s="210"/>
      <c r="F17" s="96"/>
      <c r="G17" s="96"/>
      <c r="H17" s="210"/>
      <c r="I17" s="215"/>
      <c r="J17" s="215"/>
      <c r="K17" s="215"/>
      <c r="L17" s="67"/>
      <c r="M17" s="67"/>
      <c r="N17" s="67"/>
    </row>
    <row r="18" spans="1:14" s="220" customFormat="1" ht="15.95" customHeight="1" x14ac:dyDescent="0.25">
      <c r="A18" s="77" t="s">
        <v>2907</v>
      </c>
      <c r="B18" s="122" t="s">
        <v>2900</v>
      </c>
      <c r="C18" s="160">
        <v>0</v>
      </c>
      <c r="D18" s="161">
        <v>0</v>
      </c>
      <c r="E18" s="210"/>
      <c r="F18" s="96"/>
      <c r="G18" s="96"/>
      <c r="H18" s="210"/>
      <c r="I18" s="215"/>
      <c r="J18" s="215"/>
      <c r="K18" s="215"/>
      <c r="L18" s="67"/>
      <c r="M18" s="67"/>
      <c r="N18" s="67"/>
    </row>
    <row r="19" spans="1:14" s="220" customFormat="1" ht="15.95" customHeight="1" x14ac:dyDescent="0.25">
      <c r="A19" s="77" t="s">
        <v>2908</v>
      </c>
      <c r="B19" s="122" t="s">
        <v>2902</v>
      </c>
      <c r="C19" s="160">
        <v>0</v>
      </c>
      <c r="D19" s="161">
        <v>0</v>
      </c>
      <c r="E19" s="210"/>
      <c r="F19" s="96"/>
      <c r="G19" s="96"/>
      <c r="H19" s="210"/>
      <c r="I19" s="215"/>
      <c r="J19" s="215"/>
      <c r="K19" s="215"/>
      <c r="L19" s="67"/>
      <c r="M19" s="67"/>
      <c r="N19" s="67"/>
    </row>
    <row r="20" spans="1:14" s="220" customFormat="1" ht="15.95" customHeight="1" x14ac:dyDescent="0.25">
      <c r="A20" s="77"/>
      <c r="B20" s="122" t="s">
        <v>2903</v>
      </c>
      <c r="C20" s="160">
        <v>0</v>
      </c>
      <c r="D20" s="161">
        <v>0</v>
      </c>
      <c r="E20" s="210"/>
      <c r="F20" s="96"/>
      <c r="G20" s="96"/>
      <c r="H20" s="210"/>
      <c r="I20" s="215"/>
      <c r="J20" s="215"/>
      <c r="K20" s="215"/>
      <c r="L20" s="67"/>
      <c r="M20" s="67"/>
      <c r="N20" s="67"/>
    </row>
    <row r="21" spans="1:14" s="220" customFormat="1" ht="15.95" customHeight="1" x14ac:dyDescent="0.25">
      <c r="A21" s="77" t="s">
        <v>2909</v>
      </c>
      <c r="B21" s="87" t="s">
        <v>2279</v>
      </c>
      <c r="C21" s="160">
        <v>0</v>
      </c>
      <c r="D21" s="161">
        <v>0</v>
      </c>
      <c r="E21" s="210"/>
      <c r="F21" s="96" t="str">
        <f>IF(OR('B2. HTT Public Sector Assets'!$C$37=0,NOT(ISNUMBER('B2. HTT Public Sector Assets'!$C$37)),NOT(ISNUMBER(C21))),"",C21/'B2. HTT Public Sector Assets'!$C$37)</f>
        <v/>
      </c>
      <c r="G21" s="96" t="str">
        <f>IF(OR('B2. HTT Public Sector Assets'!$C$10=0,NOT(ISNUMBER('B2. HTT Public Sector Assets'!$C$10)),NOT(ISNUMBER(D21))),"",D21/'B2. HTT Public Sector Assets'!$C$10)</f>
        <v/>
      </c>
      <c r="H21" s="210"/>
      <c r="I21" s="215"/>
      <c r="J21" s="215"/>
      <c r="K21" s="215"/>
      <c r="L21" s="67"/>
      <c r="M21" s="67"/>
      <c r="N21" s="67"/>
    </row>
    <row r="22" spans="1:14" s="220" customFormat="1" ht="15.95" customHeight="1" x14ac:dyDescent="0.25">
      <c r="A22" s="77" t="s">
        <v>2910</v>
      </c>
      <c r="B22" s="87" t="s">
        <v>2911</v>
      </c>
      <c r="C22" s="99">
        <f>SUM(C11,C16,C21)</f>
        <v>0</v>
      </c>
      <c r="D22" s="133">
        <f>SUM(D11,D16,D21)</f>
        <v>0</v>
      </c>
      <c r="E22" s="210"/>
      <c r="F22" s="96">
        <f>SUM(F11:F21)</f>
        <v>0</v>
      </c>
      <c r="G22" s="96">
        <f>SUM(G11:G21)</f>
        <v>0</v>
      </c>
      <c r="H22" s="210"/>
      <c r="I22" s="215"/>
      <c r="J22" s="215"/>
      <c r="K22" s="215"/>
      <c r="L22" s="67"/>
      <c r="M22" s="67"/>
      <c r="N22" s="67"/>
    </row>
    <row r="23" spans="1:14" s="220" customFormat="1" ht="15.95" customHeight="1" x14ac:dyDescent="0.25">
      <c r="A23" s="87" t="s">
        <v>2912</v>
      </c>
      <c r="B23" s="162" t="s">
        <v>375</v>
      </c>
      <c r="C23" s="160"/>
      <c r="D23" s="161"/>
      <c r="E23" s="210"/>
      <c r="F23" s="193"/>
      <c r="G23" s="193"/>
      <c r="H23" s="210"/>
      <c r="I23" s="215"/>
      <c r="J23" s="215"/>
      <c r="K23" s="215"/>
      <c r="L23" s="67"/>
      <c r="M23" s="67"/>
      <c r="N23" s="67"/>
    </row>
    <row r="24" spans="1:14" s="220" customFormat="1" ht="15.95" customHeight="1" x14ac:dyDescent="0.25">
      <c r="A24" s="87" t="s">
        <v>2913</v>
      </c>
      <c r="B24" s="162" t="s">
        <v>375</v>
      </c>
      <c r="C24" s="160"/>
      <c r="D24" s="161"/>
      <c r="E24" s="210"/>
      <c r="F24" s="193"/>
      <c r="G24" s="193"/>
      <c r="H24" s="210"/>
      <c r="I24" s="215"/>
      <c r="J24" s="215"/>
      <c r="K24" s="215"/>
      <c r="L24" s="67"/>
      <c r="M24" s="67"/>
      <c r="N24" s="67"/>
    </row>
    <row r="25" spans="1:14" s="220" customFormat="1" ht="15.95" customHeight="1" x14ac:dyDescent="0.25">
      <c r="A25" s="87" t="s">
        <v>2914</v>
      </c>
      <c r="B25" s="162" t="s">
        <v>375</v>
      </c>
      <c r="C25" s="160"/>
      <c r="D25" s="161"/>
      <c r="E25" s="210"/>
      <c r="F25" s="193"/>
      <c r="G25" s="193"/>
      <c r="H25" s="210"/>
      <c r="I25" s="215"/>
      <c r="J25" s="215"/>
      <c r="K25" s="215"/>
      <c r="L25" s="67"/>
      <c r="M25" s="67"/>
      <c r="N25" s="67"/>
    </row>
    <row r="26" spans="1:14" s="220" customFormat="1" ht="15.95" customHeight="1" x14ac:dyDescent="0.25">
      <c r="A26" s="87" t="s">
        <v>2915</v>
      </c>
      <c r="B26" s="162" t="s">
        <v>375</v>
      </c>
      <c r="C26" s="160"/>
      <c r="D26" s="161"/>
      <c r="E26" s="210"/>
      <c r="F26" s="193"/>
      <c r="G26" s="193"/>
      <c r="H26" s="210"/>
      <c r="I26" s="215"/>
      <c r="J26" s="215"/>
      <c r="K26" s="215"/>
      <c r="L26" s="67"/>
      <c r="M26" s="67"/>
      <c r="N26" s="67"/>
    </row>
    <row r="27" spans="1:14" s="220" customFormat="1" ht="15.95" customHeight="1" x14ac:dyDescent="0.25">
      <c r="A27" s="87" t="s">
        <v>2916</v>
      </c>
      <c r="B27" s="162" t="s">
        <v>375</v>
      </c>
      <c r="C27" s="160"/>
      <c r="D27" s="161"/>
      <c r="E27" s="210"/>
      <c r="F27" s="193"/>
      <c r="G27" s="193"/>
      <c r="H27" s="210"/>
      <c r="I27" s="215"/>
      <c r="J27" s="215"/>
      <c r="K27" s="215"/>
      <c r="L27" s="67"/>
      <c r="M27" s="67"/>
      <c r="N27" s="67"/>
    </row>
    <row r="28" spans="1:14" s="220" customFormat="1" x14ac:dyDescent="0.25">
      <c r="A28" s="80"/>
      <c r="B28" s="162"/>
      <c r="C28" s="107"/>
      <c r="D28" s="95"/>
      <c r="E28" s="210"/>
      <c r="F28" s="123"/>
      <c r="G28" s="123"/>
      <c r="H28" s="210"/>
      <c r="I28" s="215"/>
      <c r="J28" s="215"/>
      <c r="K28" s="215"/>
      <c r="L28" s="67"/>
      <c r="M28" s="67"/>
      <c r="N28" s="67"/>
    </row>
    <row r="29" spans="1:14" s="220" customFormat="1" x14ac:dyDescent="0.25">
      <c r="A29" s="80"/>
      <c r="B29" s="162"/>
      <c r="C29" s="107"/>
      <c r="D29" s="95"/>
      <c r="E29" s="210"/>
      <c r="F29" s="123"/>
      <c r="G29" s="123"/>
      <c r="H29" s="210"/>
      <c r="I29" s="215"/>
      <c r="J29" s="215"/>
      <c r="K29" s="215"/>
      <c r="L29" s="67"/>
      <c r="M29" s="67"/>
      <c r="N29" s="67"/>
    </row>
    <row r="30" spans="1:14" s="220" customFormat="1" ht="15" customHeight="1" x14ac:dyDescent="0.25">
      <c r="A30" s="83"/>
      <c r="B30" s="83" t="s">
        <v>2917</v>
      </c>
      <c r="C30" s="83" t="s">
        <v>331</v>
      </c>
      <c r="D30" s="83" t="s">
        <v>2271</v>
      </c>
      <c r="E30" s="83"/>
      <c r="F30" s="83" t="s">
        <v>2893</v>
      </c>
      <c r="G30" s="83" t="s">
        <v>2894</v>
      </c>
      <c r="H30" s="210"/>
      <c r="I30" s="215"/>
      <c r="J30" s="215"/>
      <c r="K30" s="215"/>
      <c r="L30" s="67"/>
      <c r="M30" s="67"/>
      <c r="N30" s="67"/>
    </row>
    <row r="31" spans="1:14" s="220" customFormat="1" ht="15.95" customHeight="1" x14ac:dyDescent="0.25">
      <c r="A31" s="77" t="s">
        <v>2918</v>
      </c>
      <c r="B31" s="99" t="s">
        <v>2919</v>
      </c>
      <c r="C31" s="160">
        <v>0</v>
      </c>
      <c r="D31" s="161">
        <v>0</v>
      </c>
      <c r="E31" s="210"/>
      <c r="F31" s="96" t="str">
        <f>IF(OR('B2. HTT Public Sector Assets'!$C$37=0,NOT(ISNUMBER('B2. HTT Public Sector Assets'!$C$37)),NOT(ISNUMBER(C31))),"",C31/'B2. HTT Public Sector Assets'!$C$37)</f>
        <v/>
      </c>
      <c r="G31" s="96" t="str">
        <f>IF(OR('B2. HTT Public Sector Assets'!$C$10=0,NOT(ISNUMBER('B2. HTT Public Sector Assets'!$C$10)),NOT(ISNUMBER(D31))),"",D31/'B2. HTT Public Sector Assets'!$C$10)</f>
        <v/>
      </c>
      <c r="H31" s="210"/>
      <c r="I31" s="215"/>
      <c r="J31" s="215"/>
      <c r="K31" s="215"/>
      <c r="L31" s="67"/>
      <c r="M31" s="67"/>
      <c r="N31" s="67"/>
    </row>
    <row r="32" spans="1:14" s="220" customFormat="1" ht="15.95" customHeight="1" x14ac:dyDescent="0.25">
      <c r="A32" s="77" t="s">
        <v>2920</v>
      </c>
      <c r="B32" s="99" t="s">
        <v>2921</v>
      </c>
      <c r="C32" s="160">
        <v>0</v>
      </c>
      <c r="D32" s="161">
        <v>0</v>
      </c>
      <c r="E32" s="210"/>
      <c r="F32" s="96" t="str">
        <f>IF(OR('B2. HTT Public Sector Assets'!$C$37=0,NOT(ISNUMBER('B2. HTT Public Sector Assets'!$C$37)),NOT(ISNUMBER(C32))),"",C32/'B2. HTT Public Sector Assets'!$C$37)</f>
        <v/>
      </c>
      <c r="G32" s="96" t="str">
        <f>IF(OR('B2. HTT Public Sector Assets'!$C$10=0,NOT(ISNUMBER('B2. HTT Public Sector Assets'!$C$10)),NOT(ISNUMBER(D32))),"",D32/'B2. HTT Public Sector Assets'!$C$10)</f>
        <v/>
      </c>
      <c r="H32" s="210"/>
      <c r="I32" s="215"/>
      <c r="J32" s="215"/>
      <c r="K32" s="215"/>
      <c r="L32" s="67"/>
      <c r="M32" s="67"/>
      <c r="N32" s="67"/>
    </row>
    <row r="33" spans="1:14" s="220" customFormat="1" ht="15.95" customHeight="1" x14ac:dyDescent="0.25">
      <c r="A33" s="77" t="s">
        <v>2922</v>
      </c>
      <c r="B33" s="99" t="s">
        <v>2923</v>
      </c>
      <c r="C33" s="160">
        <v>0</v>
      </c>
      <c r="D33" s="161">
        <v>0</v>
      </c>
      <c r="E33" s="210"/>
      <c r="F33" s="96" t="str">
        <f>IF(OR('B2. HTT Public Sector Assets'!$C$37=0,NOT(ISNUMBER('B2. HTT Public Sector Assets'!$C$37)),NOT(ISNUMBER(C33))),"",C33/'B2. HTT Public Sector Assets'!$C$37)</f>
        <v/>
      </c>
      <c r="G33" s="96" t="str">
        <f>IF(OR('B2. HTT Public Sector Assets'!$C$10=0,NOT(ISNUMBER('B2. HTT Public Sector Assets'!$C$10)),NOT(ISNUMBER(D33))),"",D33/'B2. HTT Public Sector Assets'!$C$10)</f>
        <v/>
      </c>
      <c r="H33" s="210"/>
      <c r="I33" s="215"/>
      <c r="J33" s="215"/>
      <c r="K33" s="215"/>
      <c r="L33" s="67"/>
      <c r="M33" s="67"/>
      <c r="N33" s="67"/>
    </row>
    <row r="34" spans="1:14" s="220" customFormat="1" ht="32.1" customHeight="1" x14ac:dyDescent="0.25">
      <c r="A34" s="77" t="s">
        <v>2924</v>
      </c>
      <c r="B34" s="99" t="s">
        <v>2925</v>
      </c>
      <c r="C34" s="160">
        <v>0</v>
      </c>
      <c r="D34" s="161">
        <v>0</v>
      </c>
      <c r="E34" s="210"/>
      <c r="F34" s="96" t="str">
        <f>IF(OR('B2. HTT Public Sector Assets'!$C$37=0,NOT(ISNUMBER('B2. HTT Public Sector Assets'!$C$37)),NOT(ISNUMBER(C34))),"",C34/'B2. HTT Public Sector Assets'!$C$37)</f>
        <v/>
      </c>
      <c r="G34" s="96" t="str">
        <f>IF(OR('B2. HTT Public Sector Assets'!$C$10=0,NOT(ISNUMBER('B2. HTT Public Sector Assets'!$C$10)),NOT(ISNUMBER(D34))),"",D34/'B2. HTT Public Sector Assets'!$C$10)</f>
        <v/>
      </c>
      <c r="H34" s="210"/>
      <c r="I34" s="215"/>
      <c r="J34" s="215"/>
      <c r="K34" s="215"/>
      <c r="L34" s="67"/>
      <c r="M34" s="67"/>
      <c r="N34" s="67"/>
    </row>
    <row r="35" spans="1:14" s="220" customFormat="1" ht="15.95" customHeight="1" x14ac:dyDescent="0.25">
      <c r="A35" s="77" t="s">
        <v>2926</v>
      </c>
      <c r="B35" s="99" t="s">
        <v>2927</v>
      </c>
      <c r="C35" s="160">
        <v>0</v>
      </c>
      <c r="D35" s="161">
        <v>0</v>
      </c>
      <c r="E35" s="210"/>
      <c r="F35" s="96" t="str">
        <f>IF(OR('B2. HTT Public Sector Assets'!$C$37=0,NOT(ISNUMBER('B2. HTT Public Sector Assets'!$C$37)),NOT(ISNUMBER(C35))),"",C35/'B2. HTT Public Sector Assets'!$C$37)</f>
        <v/>
      </c>
      <c r="G35" s="96" t="str">
        <f>IF(OR('B2. HTT Public Sector Assets'!$C$10=0,NOT(ISNUMBER('B2. HTT Public Sector Assets'!$C$10)),NOT(ISNUMBER(D35))),"",D35/'B2. HTT Public Sector Assets'!$C$10)</f>
        <v/>
      </c>
      <c r="H35" s="210"/>
      <c r="I35" s="215"/>
      <c r="J35" s="215"/>
      <c r="K35" s="215"/>
      <c r="L35" s="67"/>
      <c r="M35" s="67"/>
      <c r="N35" s="67"/>
    </row>
    <row r="36" spans="1:14" s="220" customFormat="1" ht="15.95" customHeight="1" x14ac:dyDescent="0.25">
      <c r="A36" s="77" t="s">
        <v>2928</v>
      </c>
      <c r="B36" s="99" t="s">
        <v>2929</v>
      </c>
      <c r="C36" s="160">
        <v>0</v>
      </c>
      <c r="D36" s="161">
        <v>0</v>
      </c>
      <c r="E36" s="210"/>
      <c r="F36" s="96" t="str">
        <f>IF(OR('B2. HTT Public Sector Assets'!$C$37=0,NOT(ISNUMBER('B2. HTT Public Sector Assets'!$C$37)),NOT(ISNUMBER(C36))),"",C36/'B2. HTT Public Sector Assets'!$C$37)</f>
        <v/>
      </c>
      <c r="G36" s="96" t="str">
        <f>IF(OR('B2. HTT Public Sector Assets'!$C$10=0,NOT(ISNUMBER('B2. HTT Public Sector Assets'!$C$10)),NOT(ISNUMBER(D36))),"",D36/'B2. HTT Public Sector Assets'!$C$10)</f>
        <v/>
      </c>
      <c r="H36" s="210"/>
      <c r="I36" s="215"/>
      <c r="J36" s="215"/>
      <c r="K36" s="215"/>
      <c r="L36" s="67"/>
      <c r="M36" s="67"/>
      <c r="N36" s="67"/>
    </row>
    <row r="37" spans="1:14" s="220" customFormat="1" ht="15.95" customHeight="1" x14ac:dyDescent="0.25">
      <c r="A37" s="77" t="s">
        <v>2930</v>
      </c>
      <c r="B37" s="99" t="s">
        <v>2931</v>
      </c>
      <c r="C37" s="160">
        <v>0</v>
      </c>
      <c r="D37" s="161">
        <v>0</v>
      </c>
      <c r="E37" s="210"/>
      <c r="F37" s="96" t="str">
        <f>IF(OR('B2. HTT Public Sector Assets'!$C$37=0,NOT(ISNUMBER('B2. HTT Public Sector Assets'!$C$37)),NOT(ISNUMBER(C37))),"",C37/'B2. HTT Public Sector Assets'!$C$37)</f>
        <v/>
      </c>
      <c r="G37" s="96" t="str">
        <f>IF(OR('B2. HTT Public Sector Assets'!$C$10=0,NOT(ISNUMBER('B2. HTT Public Sector Assets'!$C$10)),NOT(ISNUMBER(D37))),"",D37/'B2. HTT Public Sector Assets'!$C$10)</f>
        <v/>
      </c>
      <c r="H37" s="210"/>
      <c r="I37" s="215"/>
      <c r="J37" s="215"/>
      <c r="K37" s="215"/>
      <c r="L37" s="67"/>
      <c r="M37" s="67"/>
      <c r="N37" s="67"/>
    </row>
    <row r="38" spans="1:14" s="220" customFormat="1" ht="15.95" customHeight="1" x14ac:dyDescent="0.25">
      <c r="A38" s="77" t="s">
        <v>2932</v>
      </c>
      <c r="B38" s="99" t="s">
        <v>2933</v>
      </c>
      <c r="C38" s="160">
        <v>0</v>
      </c>
      <c r="D38" s="161">
        <v>0</v>
      </c>
      <c r="E38" s="210"/>
      <c r="F38" s="96" t="str">
        <f>IF(OR('B2. HTT Public Sector Assets'!$C$37=0,NOT(ISNUMBER('B2. HTT Public Sector Assets'!$C$37)),NOT(ISNUMBER(C38))),"",C38/'B2. HTT Public Sector Assets'!$C$37)</f>
        <v/>
      </c>
      <c r="G38" s="96" t="str">
        <f>IF(OR('B2. HTT Public Sector Assets'!$C$10=0,NOT(ISNUMBER('B2. HTT Public Sector Assets'!$C$10)),NOT(ISNUMBER(D38))),"",D38/'B2. HTT Public Sector Assets'!$C$10)</f>
        <v/>
      </c>
      <c r="H38" s="210"/>
      <c r="I38" s="215"/>
      <c r="J38" s="215"/>
      <c r="K38" s="215"/>
      <c r="L38" s="67"/>
      <c r="M38" s="67"/>
      <c r="N38" s="67"/>
    </row>
    <row r="39" spans="1:14" s="220" customFormat="1" ht="32.1" customHeight="1" x14ac:dyDescent="0.25">
      <c r="A39" s="77" t="s">
        <v>2934</v>
      </c>
      <c r="B39" s="99" t="s">
        <v>2935</v>
      </c>
      <c r="C39" s="160">
        <v>0</v>
      </c>
      <c r="D39" s="161">
        <v>0</v>
      </c>
      <c r="E39" s="210"/>
      <c r="F39" s="96" t="str">
        <f>IF(OR('B2. HTT Public Sector Assets'!$C$37=0,NOT(ISNUMBER('B2. HTT Public Sector Assets'!$C$37)),NOT(ISNUMBER(C39))),"",C39/'B2. HTT Public Sector Assets'!$C$37)</f>
        <v/>
      </c>
      <c r="G39" s="96" t="str">
        <f>IF(OR('B2. HTT Public Sector Assets'!$C$10=0,NOT(ISNUMBER('B2. HTT Public Sector Assets'!$C$10)),NOT(ISNUMBER(D39))),"",D39/'B2. HTT Public Sector Assets'!$C$10)</f>
        <v/>
      </c>
      <c r="H39" s="210"/>
      <c r="I39" s="215"/>
      <c r="J39" s="215"/>
      <c r="K39" s="215"/>
      <c r="L39" s="67"/>
      <c r="M39" s="67"/>
      <c r="N39" s="67"/>
    </row>
    <row r="40" spans="1:14" s="220" customFormat="1" ht="15.95" customHeight="1" x14ac:dyDescent="0.25">
      <c r="A40" s="77" t="s">
        <v>2936</v>
      </c>
      <c r="B40" s="99" t="s">
        <v>2937</v>
      </c>
      <c r="C40" s="160">
        <v>0</v>
      </c>
      <c r="D40" s="161">
        <v>0</v>
      </c>
      <c r="E40" s="210"/>
      <c r="F40" s="96" t="str">
        <f>IF(OR('B2. HTT Public Sector Assets'!$C$37=0,NOT(ISNUMBER('B2. HTT Public Sector Assets'!$C$37)),NOT(ISNUMBER(C40))),"",C40/'B2. HTT Public Sector Assets'!$C$37)</f>
        <v/>
      </c>
      <c r="G40" s="96" t="str">
        <f>IF(OR('B2. HTT Public Sector Assets'!$C$10=0,NOT(ISNUMBER('B2. HTT Public Sector Assets'!$C$10)),NOT(ISNUMBER(D40))),"",D40/'B2. HTT Public Sector Assets'!$C$10)</f>
        <v/>
      </c>
      <c r="H40" s="210"/>
      <c r="I40" s="215"/>
      <c r="J40" s="215"/>
      <c r="K40" s="215"/>
      <c r="L40" s="67"/>
      <c r="M40" s="67"/>
      <c r="N40" s="67"/>
    </row>
    <row r="41" spans="1:14" s="220" customFormat="1" ht="15.95" customHeight="1" x14ac:dyDescent="0.25">
      <c r="A41" s="77" t="s">
        <v>2938</v>
      </c>
      <c r="B41" s="99" t="s">
        <v>2939</v>
      </c>
      <c r="C41" s="160">
        <v>0</v>
      </c>
      <c r="D41" s="161">
        <v>0</v>
      </c>
      <c r="E41" s="210"/>
      <c r="F41" s="96" t="str">
        <f>IF(OR('B2. HTT Public Sector Assets'!$C$37=0,NOT(ISNUMBER('B2. HTT Public Sector Assets'!$C$37)),NOT(ISNUMBER(C41))),"",C41/'B2. HTT Public Sector Assets'!$C$37)</f>
        <v/>
      </c>
      <c r="G41" s="96" t="str">
        <f>IF(OR('B2. HTT Public Sector Assets'!$C$10=0,NOT(ISNUMBER('B2. HTT Public Sector Assets'!$C$10)),NOT(ISNUMBER(D41))),"",D41/'B2. HTT Public Sector Assets'!$C$10)</f>
        <v/>
      </c>
      <c r="H41" s="210"/>
      <c r="I41" s="215"/>
      <c r="J41" s="215"/>
      <c r="K41" s="215"/>
      <c r="L41" s="67"/>
      <c r="M41" s="67"/>
      <c r="N41" s="67"/>
    </row>
    <row r="42" spans="1:14" s="220" customFormat="1" ht="15.95" customHeight="1" x14ac:dyDescent="0.25">
      <c r="A42" s="77" t="s">
        <v>2940</v>
      </c>
      <c r="B42" s="99" t="s">
        <v>2941</v>
      </c>
      <c r="C42" s="160">
        <v>0</v>
      </c>
      <c r="D42" s="161">
        <v>0</v>
      </c>
      <c r="E42" s="210"/>
      <c r="F42" s="96" t="str">
        <f>IF(OR('B2. HTT Public Sector Assets'!$C$37=0,NOT(ISNUMBER('B2. HTT Public Sector Assets'!$C$37)),NOT(ISNUMBER(C42))),"",C42/'B2. HTT Public Sector Assets'!$C$37)</f>
        <v/>
      </c>
      <c r="G42" s="96" t="str">
        <f>IF(OR('B2. HTT Public Sector Assets'!$C$10=0,NOT(ISNUMBER('B2. HTT Public Sector Assets'!$C$10)),NOT(ISNUMBER(D42))),"",D42/'B2. HTT Public Sector Assets'!$C$10)</f>
        <v/>
      </c>
      <c r="H42" s="210"/>
      <c r="I42" s="215"/>
      <c r="J42" s="215"/>
      <c r="K42" s="215"/>
      <c r="L42" s="67"/>
      <c r="M42" s="67"/>
      <c r="N42" s="67"/>
    </row>
    <row r="43" spans="1:14" s="220" customFormat="1" ht="15.95" customHeight="1" x14ac:dyDescent="0.25">
      <c r="A43" s="77" t="s">
        <v>2942</v>
      </c>
      <c r="B43" s="176" t="s">
        <v>2943</v>
      </c>
      <c r="C43" s="160">
        <v>0</v>
      </c>
      <c r="D43" s="161">
        <v>0</v>
      </c>
      <c r="E43" s="210"/>
      <c r="F43" s="96" t="str">
        <f>IF(OR('B2. HTT Public Sector Assets'!$C$37=0,NOT(ISNUMBER('B2. HTT Public Sector Assets'!$C$37)),NOT(ISNUMBER(C43))),"",C43/'B2. HTT Public Sector Assets'!$C$37)</f>
        <v/>
      </c>
      <c r="G43" s="96" t="str">
        <f>IF(OR('B2. HTT Public Sector Assets'!$C$10=0,NOT(ISNUMBER('B2. HTT Public Sector Assets'!$C$10)),NOT(ISNUMBER(D43))),"",D43/'B2. HTT Public Sector Assets'!$C$10)</f>
        <v/>
      </c>
      <c r="H43" s="210"/>
      <c r="I43" s="215"/>
      <c r="J43" s="215"/>
      <c r="K43" s="215"/>
      <c r="L43" s="67"/>
      <c r="M43" s="67"/>
      <c r="N43" s="67"/>
    </row>
    <row r="44" spans="1:14" s="220" customFormat="1" ht="15.95" customHeight="1" x14ac:dyDescent="0.25">
      <c r="A44" s="77" t="s">
        <v>2944</v>
      </c>
      <c r="B44" s="176" t="s">
        <v>2945</v>
      </c>
      <c r="C44" s="160">
        <v>0</v>
      </c>
      <c r="D44" s="161">
        <v>0</v>
      </c>
      <c r="E44" s="210"/>
      <c r="F44" s="96" t="str">
        <f>IF(OR('B2. HTT Public Sector Assets'!$C$37=0,NOT(ISNUMBER('B2. HTT Public Sector Assets'!$C$37)),NOT(ISNUMBER(C44))),"",C44/'B2. HTT Public Sector Assets'!$C$37)</f>
        <v/>
      </c>
      <c r="G44" s="96" t="str">
        <f>IF(OR('B2. HTT Public Sector Assets'!$C$10=0,NOT(ISNUMBER('B2. HTT Public Sector Assets'!$C$10)),NOT(ISNUMBER(D44))),"",D44/'B2. HTT Public Sector Assets'!$C$10)</f>
        <v/>
      </c>
      <c r="H44" s="210"/>
      <c r="I44" s="215"/>
      <c r="J44" s="215"/>
      <c r="K44" s="215"/>
      <c r="L44" s="67"/>
      <c r="M44" s="67"/>
      <c r="N44" s="67"/>
    </row>
    <row r="45" spans="1:14" s="220" customFormat="1" ht="15.95" customHeight="1" x14ac:dyDescent="0.25">
      <c r="A45" s="77" t="s">
        <v>2946</v>
      </c>
      <c r="B45" s="176" t="s">
        <v>2947</v>
      </c>
      <c r="C45" s="160">
        <v>0</v>
      </c>
      <c r="D45" s="161">
        <v>0</v>
      </c>
      <c r="E45" s="210"/>
      <c r="F45" s="96" t="str">
        <f>IF(OR('B2. HTT Public Sector Assets'!$C$37=0,NOT(ISNUMBER('B2. HTT Public Sector Assets'!$C$37)),NOT(ISNUMBER(C45))),"",C45/'B2. HTT Public Sector Assets'!$C$37)</f>
        <v/>
      </c>
      <c r="G45" s="96" t="str">
        <f>IF(OR('B2. HTT Public Sector Assets'!$C$10=0,NOT(ISNUMBER('B2. HTT Public Sector Assets'!$C$10)),NOT(ISNUMBER(D45))),"",D45/'B2. HTT Public Sector Assets'!$C$10)</f>
        <v/>
      </c>
      <c r="H45" s="210"/>
      <c r="I45" s="215"/>
      <c r="J45" s="215"/>
      <c r="K45" s="215"/>
      <c r="L45" s="67"/>
      <c r="M45" s="67"/>
      <c r="N45" s="67"/>
    </row>
    <row r="46" spans="1:14" s="220" customFormat="1" ht="15.95" customHeight="1" x14ac:dyDescent="0.25">
      <c r="A46" s="77" t="s">
        <v>2948</v>
      </c>
      <c r="B46" s="176" t="s">
        <v>2949</v>
      </c>
      <c r="C46" s="160">
        <v>0</v>
      </c>
      <c r="D46" s="160">
        <v>0</v>
      </c>
      <c r="E46" s="210"/>
      <c r="F46" s="96" t="str">
        <f>IF(OR('B2. HTT Public Sector Assets'!$C$37=0,NOT(ISNUMBER('B2. HTT Public Sector Assets'!$C$37)),NOT(ISNUMBER(C46))),"",C46/'B2. HTT Public Sector Assets'!$C$37)</f>
        <v/>
      </c>
      <c r="G46" s="96" t="str">
        <f>IF(OR('B2. HTT Public Sector Assets'!$C$10=0,NOT(ISNUMBER('B2. HTT Public Sector Assets'!$C$10)),NOT(ISNUMBER(D46))),"",D46/'B2. HTT Public Sector Assets'!$C$10)</f>
        <v/>
      </c>
      <c r="H46" s="210"/>
      <c r="I46" s="215"/>
      <c r="J46" s="215"/>
      <c r="K46" s="215"/>
      <c r="L46" s="67"/>
      <c r="M46" s="67"/>
      <c r="N46" s="67"/>
    </row>
    <row r="47" spans="1:14" s="220" customFormat="1" ht="15.95" customHeight="1" x14ac:dyDescent="0.25">
      <c r="A47" s="77" t="s">
        <v>2950</v>
      </c>
      <c r="B47" s="87" t="s">
        <v>2911</v>
      </c>
      <c r="C47" s="99">
        <f>SUM(C31:C46)</f>
        <v>0</v>
      </c>
      <c r="D47" s="133">
        <f>SUM(D31:D46)</f>
        <v>0</v>
      </c>
      <c r="E47" s="210"/>
      <c r="F47" s="96">
        <f>SUM(F31:F40)</f>
        <v>0</v>
      </c>
      <c r="G47" s="96">
        <f>SUM(G31:G46)</f>
        <v>0</v>
      </c>
      <c r="H47" s="210"/>
      <c r="I47" s="215"/>
      <c r="J47" s="215"/>
      <c r="K47" s="215"/>
      <c r="L47" s="67"/>
      <c r="M47" s="67"/>
      <c r="N47" s="67"/>
    </row>
    <row r="48" spans="1:14" s="220" customFormat="1" x14ac:dyDescent="0.25">
      <c r="A48" s="152"/>
      <c r="B48" s="152"/>
      <c r="C48" s="152"/>
      <c r="D48" s="152"/>
      <c r="E48" s="210"/>
      <c r="F48" s="80"/>
      <c r="G48" s="80"/>
      <c r="H48" s="210"/>
      <c r="I48" s="215"/>
      <c r="J48" s="215"/>
      <c r="K48" s="215"/>
      <c r="L48" s="67"/>
      <c r="M48" s="67"/>
      <c r="N48" s="67"/>
    </row>
    <row r="49" spans="1:14" ht="20.100000000000001" customHeight="1" x14ac:dyDescent="0.25">
      <c r="A49" s="216"/>
      <c r="B49" s="216" t="s">
        <v>2891</v>
      </c>
      <c r="C49" s="75"/>
      <c r="D49" s="75"/>
      <c r="E49" s="75"/>
      <c r="F49" s="75"/>
      <c r="G49" s="76"/>
      <c r="H49" s="210"/>
      <c r="I49" s="80"/>
      <c r="J49" s="73"/>
      <c r="K49" s="73"/>
      <c r="L49" s="73"/>
      <c r="M49" s="73"/>
    </row>
    <row r="50" spans="1:14" ht="15" customHeight="1" x14ac:dyDescent="0.25">
      <c r="A50" s="83"/>
      <c r="B50" s="84" t="s">
        <v>1602</v>
      </c>
      <c r="C50" s="83"/>
      <c r="D50" s="83"/>
      <c r="E50" s="83"/>
      <c r="F50" s="86"/>
      <c r="G50" s="86"/>
      <c r="H50" s="210"/>
      <c r="I50" s="80"/>
      <c r="J50" s="103"/>
      <c r="K50" s="103"/>
      <c r="L50" s="103"/>
      <c r="M50" s="104"/>
      <c r="N50" s="104"/>
    </row>
    <row r="51" spans="1:14" ht="15.95" customHeight="1" x14ac:dyDescent="0.25">
      <c r="A51" s="77" t="s">
        <v>2951</v>
      </c>
      <c r="B51" s="77" t="s">
        <v>1604</v>
      </c>
      <c r="C51" s="171">
        <v>0</v>
      </c>
      <c r="D51" s="81"/>
      <c r="E51" s="152"/>
      <c r="F51" s="152"/>
      <c r="G51" s="135"/>
      <c r="H51" s="210"/>
      <c r="I51" s="80"/>
      <c r="L51" s="80"/>
      <c r="M51" s="80"/>
    </row>
    <row r="52" spans="1:14" ht="15.95" customHeight="1" outlineLevel="1" x14ac:dyDescent="0.25">
      <c r="A52" s="77" t="s">
        <v>2952</v>
      </c>
      <c r="B52" s="122" t="s">
        <v>846</v>
      </c>
      <c r="C52" s="171"/>
      <c r="D52" s="81"/>
      <c r="E52" s="152"/>
      <c r="F52" s="152"/>
      <c r="G52" s="135"/>
      <c r="H52" s="210"/>
      <c r="I52" s="80"/>
      <c r="L52" s="80"/>
      <c r="M52" s="80"/>
    </row>
    <row r="53" spans="1:14" ht="15.95" customHeight="1" outlineLevel="1" x14ac:dyDescent="0.25">
      <c r="A53" s="77" t="s">
        <v>2953</v>
      </c>
      <c r="B53" s="122" t="s">
        <v>848</v>
      </c>
      <c r="C53" s="171"/>
      <c r="D53" s="81"/>
      <c r="E53" s="152"/>
      <c r="F53" s="152"/>
      <c r="G53" s="135"/>
      <c r="H53" s="210"/>
      <c r="I53" s="80"/>
      <c r="L53" s="80"/>
      <c r="M53" s="80"/>
    </row>
    <row r="54" spans="1:14" ht="15.95" customHeight="1" outlineLevel="1" x14ac:dyDescent="0.25">
      <c r="A54" s="77" t="s">
        <v>2954</v>
      </c>
      <c r="E54" s="80"/>
      <c r="F54" s="80"/>
      <c r="H54" s="210"/>
      <c r="I54" s="80"/>
      <c r="L54" s="80"/>
      <c r="M54" s="80"/>
    </row>
    <row r="55" spans="1:14" ht="15.95" customHeight="1" outlineLevel="1" x14ac:dyDescent="0.25">
      <c r="A55" s="77" t="s">
        <v>2955</v>
      </c>
      <c r="E55" s="80"/>
      <c r="F55" s="80"/>
      <c r="H55" s="210"/>
      <c r="I55" s="80"/>
      <c r="L55" s="80"/>
      <c r="M55" s="80"/>
    </row>
    <row r="56" spans="1:14" ht="15.95" customHeight="1" outlineLevel="1" x14ac:dyDescent="0.25">
      <c r="A56" s="77" t="s">
        <v>2956</v>
      </c>
      <c r="E56" s="80"/>
      <c r="F56" s="80"/>
      <c r="H56" s="210"/>
      <c r="I56" s="80"/>
      <c r="L56" s="80"/>
      <c r="M56" s="80"/>
    </row>
    <row r="57" spans="1:14" ht="15.95" customHeight="1" outlineLevel="1" x14ac:dyDescent="0.25">
      <c r="A57" s="77" t="s">
        <v>2957</v>
      </c>
      <c r="E57" s="80"/>
      <c r="F57" s="80"/>
      <c r="H57" s="210"/>
      <c r="I57" s="80"/>
      <c r="L57" s="80"/>
      <c r="M57" s="80"/>
    </row>
    <row r="58" spans="1:14" ht="15.95" customHeight="1" outlineLevel="1" x14ac:dyDescent="0.25">
      <c r="A58" s="77" t="s">
        <v>2958</v>
      </c>
      <c r="E58" s="80"/>
      <c r="F58" s="80"/>
      <c r="H58" s="210"/>
      <c r="I58" s="80"/>
      <c r="L58" s="80"/>
      <c r="M58" s="80"/>
    </row>
    <row r="59" spans="1:14" ht="15.95" customHeight="1" x14ac:dyDescent="0.25">
      <c r="A59" s="83"/>
      <c r="B59" s="83" t="s">
        <v>1612</v>
      </c>
      <c r="C59" s="83" t="s">
        <v>1066</v>
      </c>
      <c r="D59" s="83" t="s">
        <v>1613</v>
      </c>
      <c r="E59" s="83"/>
      <c r="F59" s="83" t="s">
        <v>1614</v>
      </c>
      <c r="G59" s="83" t="s">
        <v>1615</v>
      </c>
      <c r="H59" s="210"/>
      <c r="I59" s="132"/>
      <c r="J59" s="103"/>
      <c r="K59" s="103"/>
      <c r="L59" s="73"/>
      <c r="M59" s="103"/>
      <c r="N59" s="103"/>
    </row>
    <row r="60" spans="1:14" ht="15.95" customHeight="1" x14ac:dyDescent="0.25">
      <c r="A60" s="77" t="s">
        <v>2959</v>
      </c>
      <c r="B60" s="77" t="s">
        <v>1617</v>
      </c>
      <c r="C60" s="134">
        <v>0</v>
      </c>
      <c r="D60" s="183"/>
      <c r="E60" s="183"/>
      <c r="F60" s="185"/>
      <c r="G60" s="185"/>
      <c r="H60" s="210"/>
      <c r="I60" s="80"/>
      <c r="L60" s="103"/>
      <c r="M60" s="104"/>
      <c r="N60" s="104"/>
    </row>
    <row r="61" spans="1:14" x14ac:dyDescent="0.25">
      <c r="A61" s="103"/>
      <c r="B61" s="132"/>
      <c r="C61" s="103"/>
      <c r="D61" s="103"/>
      <c r="E61" s="103"/>
      <c r="F61" s="104"/>
      <c r="G61" s="104"/>
      <c r="H61" s="210"/>
      <c r="I61" s="132"/>
      <c r="J61" s="103"/>
      <c r="K61" s="103"/>
      <c r="L61" s="103"/>
      <c r="M61" s="104"/>
      <c r="N61" s="104"/>
    </row>
    <row r="62" spans="1:14" ht="15.95" customHeight="1" x14ac:dyDescent="0.25">
      <c r="B62" s="77" t="s">
        <v>1071</v>
      </c>
      <c r="C62" s="103"/>
      <c r="D62" s="103"/>
      <c r="E62" s="103"/>
      <c r="F62" s="104"/>
      <c r="G62" s="104"/>
      <c r="H62" s="210"/>
      <c r="I62" s="80"/>
      <c r="J62" s="103"/>
      <c r="K62" s="103"/>
      <c r="L62" s="103"/>
      <c r="M62" s="104"/>
      <c r="N62" s="104"/>
    </row>
    <row r="63" spans="1:14" ht="15.95" customHeight="1" x14ac:dyDescent="0.25">
      <c r="A63" s="77" t="s">
        <v>2960</v>
      </c>
      <c r="B63" s="152" t="s">
        <v>985</v>
      </c>
      <c r="C63" s="134">
        <v>0</v>
      </c>
      <c r="D63" s="171">
        <v>0</v>
      </c>
      <c r="E63" s="80"/>
      <c r="F63" s="96" t="str">
        <f t="shared" ref="F63:F77" si="0">IF(OR($C$78=0,NOT(ISNUMBER($C$78)),NOT(ISNUMBER(C63))),"",C63/$C$78)</f>
        <v/>
      </c>
      <c r="G63" s="96" t="str">
        <f t="shared" ref="G63:G77" si="1">IF(OR($D$78=0,NOT(ISNUMBER($D$78)),NOT(ISNUMBER(D63))),"",D63/$D$78)</f>
        <v/>
      </c>
      <c r="H63" s="210"/>
      <c r="I63" s="80"/>
      <c r="L63" s="80"/>
      <c r="M63" s="97"/>
      <c r="N63" s="97"/>
    </row>
    <row r="64" spans="1:14" ht="15.95" customHeight="1" x14ac:dyDescent="0.25">
      <c r="A64" s="77" t="s">
        <v>2961</v>
      </c>
      <c r="B64" s="152" t="s">
        <v>985</v>
      </c>
      <c r="C64" s="134">
        <v>0</v>
      </c>
      <c r="D64" s="171">
        <v>0</v>
      </c>
      <c r="E64" s="80"/>
      <c r="F64" s="96" t="str">
        <f t="shared" si="0"/>
        <v/>
      </c>
      <c r="G64" s="96" t="str">
        <f t="shared" si="1"/>
        <v/>
      </c>
      <c r="H64" s="210"/>
      <c r="I64" s="80"/>
      <c r="L64" s="80"/>
      <c r="M64" s="97"/>
      <c r="N64" s="97"/>
    </row>
    <row r="65" spans="1:14" ht="15.95" customHeight="1" x14ac:dyDescent="0.25">
      <c r="A65" s="77" t="s">
        <v>2962</v>
      </c>
      <c r="B65" s="152" t="s">
        <v>985</v>
      </c>
      <c r="C65" s="134">
        <v>0</v>
      </c>
      <c r="D65" s="171">
        <v>0</v>
      </c>
      <c r="F65" s="96" t="str">
        <f t="shared" si="0"/>
        <v/>
      </c>
      <c r="G65" s="96" t="str">
        <f t="shared" si="1"/>
        <v/>
      </c>
      <c r="H65" s="210"/>
      <c r="I65" s="80"/>
      <c r="M65" s="97"/>
      <c r="N65" s="97"/>
    </row>
    <row r="66" spans="1:14" ht="15.95" customHeight="1" x14ac:dyDescent="0.25">
      <c r="A66" s="77" t="s">
        <v>2963</v>
      </c>
      <c r="B66" s="152" t="s">
        <v>985</v>
      </c>
      <c r="C66" s="134"/>
      <c r="D66" s="171"/>
      <c r="E66" s="93"/>
      <c r="F66" s="96" t="str">
        <f t="shared" si="0"/>
        <v/>
      </c>
      <c r="G66" s="96" t="str">
        <f t="shared" si="1"/>
        <v/>
      </c>
      <c r="H66" s="210"/>
      <c r="I66" s="80"/>
      <c r="L66" s="93"/>
      <c r="M66" s="97"/>
      <c r="N66" s="97"/>
    </row>
    <row r="67" spans="1:14" ht="15.95" customHeight="1" x14ac:dyDescent="0.25">
      <c r="A67" s="77" t="s">
        <v>2964</v>
      </c>
      <c r="B67" s="152" t="s">
        <v>985</v>
      </c>
      <c r="C67" s="134"/>
      <c r="D67" s="171"/>
      <c r="E67" s="93"/>
      <c r="F67" s="96" t="str">
        <f t="shared" si="0"/>
        <v/>
      </c>
      <c r="G67" s="96" t="str">
        <f t="shared" si="1"/>
        <v/>
      </c>
      <c r="H67" s="210"/>
      <c r="I67" s="80"/>
      <c r="L67" s="93"/>
      <c r="M67" s="97"/>
      <c r="N67" s="97"/>
    </row>
    <row r="68" spans="1:14" ht="15.95" customHeight="1" x14ac:dyDescent="0.25">
      <c r="A68" s="77" t="s">
        <v>2965</v>
      </c>
      <c r="B68" s="152" t="s">
        <v>985</v>
      </c>
      <c r="C68" s="134"/>
      <c r="D68" s="171"/>
      <c r="E68" s="93"/>
      <c r="F68" s="96" t="str">
        <f t="shared" si="0"/>
        <v/>
      </c>
      <c r="G68" s="96" t="str">
        <f t="shared" si="1"/>
        <v/>
      </c>
      <c r="H68" s="210"/>
      <c r="I68" s="80"/>
      <c r="L68" s="93"/>
      <c r="M68" s="97"/>
      <c r="N68" s="97"/>
    </row>
    <row r="69" spans="1:14" ht="15.95" customHeight="1" x14ac:dyDescent="0.25">
      <c r="A69" s="77" t="s">
        <v>2966</v>
      </c>
      <c r="B69" s="152" t="s">
        <v>985</v>
      </c>
      <c r="C69" s="134"/>
      <c r="D69" s="171"/>
      <c r="E69" s="93"/>
      <c r="F69" s="96" t="str">
        <f t="shared" si="0"/>
        <v/>
      </c>
      <c r="G69" s="96" t="str">
        <f t="shared" si="1"/>
        <v/>
      </c>
      <c r="H69" s="210"/>
      <c r="I69" s="80"/>
      <c r="L69" s="93"/>
      <c r="M69" s="97"/>
      <c r="N69" s="97"/>
    </row>
    <row r="70" spans="1:14" ht="15.95" customHeight="1" x14ac:dyDescent="0.25">
      <c r="A70" s="77" t="s">
        <v>2967</v>
      </c>
      <c r="B70" s="152" t="s">
        <v>985</v>
      </c>
      <c r="C70" s="134"/>
      <c r="D70" s="171"/>
      <c r="E70" s="93"/>
      <c r="F70" s="96" t="str">
        <f t="shared" si="0"/>
        <v/>
      </c>
      <c r="G70" s="96" t="str">
        <f t="shared" si="1"/>
        <v/>
      </c>
      <c r="H70" s="210"/>
      <c r="I70" s="80"/>
      <c r="L70" s="93"/>
      <c r="M70" s="97"/>
      <c r="N70" s="97"/>
    </row>
    <row r="71" spans="1:14" ht="15.95" customHeight="1" x14ac:dyDescent="0.25">
      <c r="A71" s="77" t="s">
        <v>2968</v>
      </c>
      <c r="B71" s="152" t="s">
        <v>985</v>
      </c>
      <c r="C71" s="134"/>
      <c r="D71" s="171"/>
      <c r="E71" s="93"/>
      <c r="F71" s="96" t="str">
        <f t="shared" si="0"/>
        <v/>
      </c>
      <c r="G71" s="96" t="str">
        <f t="shared" si="1"/>
        <v/>
      </c>
      <c r="H71" s="210"/>
      <c r="I71" s="80"/>
      <c r="L71" s="93"/>
      <c r="M71" s="97"/>
      <c r="N71" s="97"/>
    </row>
    <row r="72" spans="1:14" ht="15.95" customHeight="1" x14ac:dyDescent="0.25">
      <c r="A72" s="77" t="s">
        <v>2969</v>
      </c>
      <c r="B72" s="152" t="s">
        <v>985</v>
      </c>
      <c r="C72" s="134"/>
      <c r="D72" s="171"/>
      <c r="E72" s="93"/>
      <c r="F72" s="96" t="str">
        <f t="shared" si="0"/>
        <v/>
      </c>
      <c r="G72" s="96" t="str">
        <f t="shared" si="1"/>
        <v/>
      </c>
      <c r="H72" s="210"/>
      <c r="I72" s="80"/>
      <c r="L72" s="93"/>
      <c r="M72" s="97"/>
      <c r="N72" s="97"/>
    </row>
    <row r="73" spans="1:14" ht="15.95" customHeight="1" x14ac:dyDescent="0.25">
      <c r="A73" s="77" t="s">
        <v>2970</v>
      </c>
      <c r="B73" s="152" t="s">
        <v>985</v>
      </c>
      <c r="C73" s="134"/>
      <c r="D73" s="171"/>
      <c r="E73" s="93"/>
      <c r="F73" s="96" t="str">
        <f t="shared" si="0"/>
        <v/>
      </c>
      <c r="G73" s="96" t="str">
        <f t="shared" si="1"/>
        <v/>
      </c>
      <c r="H73" s="210"/>
      <c r="I73" s="80"/>
      <c r="L73" s="93"/>
      <c r="M73" s="97"/>
      <c r="N73" s="97"/>
    </row>
    <row r="74" spans="1:14" ht="15.95" customHeight="1" x14ac:dyDescent="0.25">
      <c r="A74" s="77" t="s">
        <v>2971</v>
      </c>
      <c r="B74" s="152" t="s">
        <v>985</v>
      </c>
      <c r="C74" s="134"/>
      <c r="D74" s="171"/>
      <c r="E74" s="93"/>
      <c r="F74" s="96" t="str">
        <f t="shared" si="0"/>
        <v/>
      </c>
      <c r="G74" s="96" t="str">
        <f t="shared" si="1"/>
        <v/>
      </c>
      <c r="H74" s="210"/>
      <c r="I74" s="80"/>
      <c r="L74" s="93"/>
      <c r="M74" s="97"/>
      <c r="N74" s="97"/>
    </row>
    <row r="75" spans="1:14" ht="15.95" customHeight="1" x14ac:dyDescent="0.25">
      <c r="A75" s="77" t="s">
        <v>2972</v>
      </c>
      <c r="B75" s="152" t="s">
        <v>985</v>
      </c>
      <c r="C75" s="134"/>
      <c r="D75" s="171"/>
      <c r="E75" s="93"/>
      <c r="F75" s="96" t="str">
        <f t="shared" si="0"/>
        <v/>
      </c>
      <c r="G75" s="96" t="str">
        <f t="shared" si="1"/>
        <v/>
      </c>
      <c r="H75" s="210"/>
      <c r="I75" s="80"/>
      <c r="L75" s="93"/>
      <c r="M75" s="97"/>
      <c r="N75" s="97"/>
    </row>
    <row r="76" spans="1:14" ht="15.95" customHeight="1" x14ac:dyDescent="0.25">
      <c r="A76" s="77" t="s">
        <v>2973</v>
      </c>
      <c r="B76" s="152" t="s">
        <v>985</v>
      </c>
      <c r="C76" s="134"/>
      <c r="D76" s="171"/>
      <c r="E76" s="93"/>
      <c r="F76" s="96" t="str">
        <f t="shared" si="0"/>
        <v/>
      </c>
      <c r="G76" s="96" t="str">
        <f t="shared" si="1"/>
        <v/>
      </c>
      <c r="H76" s="210"/>
      <c r="I76" s="80"/>
      <c r="L76" s="93"/>
      <c r="M76" s="97"/>
      <c r="N76" s="97"/>
    </row>
    <row r="77" spans="1:14" ht="15.95" customHeight="1" x14ac:dyDescent="0.25">
      <c r="A77" s="77" t="s">
        <v>2974</v>
      </c>
      <c r="B77" s="152" t="s">
        <v>985</v>
      </c>
      <c r="C77" s="134"/>
      <c r="D77" s="171"/>
      <c r="E77" s="93"/>
      <c r="F77" s="96" t="str">
        <f t="shared" si="0"/>
        <v/>
      </c>
      <c r="G77" s="96" t="str">
        <f t="shared" si="1"/>
        <v/>
      </c>
      <c r="H77" s="210"/>
      <c r="I77" s="80"/>
      <c r="L77" s="93"/>
      <c r="M77" s="97"/>
      <c r="N77" s="97"/>
    </row>
    <row r="78" spans="1:14" ht="15.95" customHeight="1" x14ac:dyDescent="0.25">
      <c r="A78" s="77" t="s">
        <v>2975</v>
      </c>
      <c r="B78" s="98" t="s">
        <v>373</v>
      </c>
      <c r="C78" s="99">
        <f>SUM(C63:C77)</f>
        <v>0</v>
      </c>
      <c r="D78" s="133">
        <f>SUM(D63:D77)</f>
        <v>0</v>
      </c>
      <c r="E78" s="93"/>
      <c r="F78" s="100">
        <f>SUM(F63:F77)</f>
        <v>0</v>
      </c>
      <c r="G78" s="100">
        <f>SUM(G63:G77)</f>
        <v>0</v>
      </c>
      <c r="H78" s="210"/>
      <c r="I78" s="137"/>
      <c r="J78" s="80"/>
      <c r="K78" s="80"/>
      <c r="L78" s="93"/>
      <c r="M78" s="102"/>
      <c r="N78" s="102"/>
    </row>
    <row r="79" spans="1:14" ht="15.95" customHeight="1" x14ac:dyDescent="0.25">
      <c r="A79" s="83"/>
      <c r="B79" s="84" t="s">
        <v>1634</v>
      </c>
      <c r="C79" s="83" t="s">
        <v>331</v>
      </c>
      <c r="D79" s="83"/>
      <c r="E79" s="85"/>
      <c r="F79" s="83" t="s">
        <v>1614</v>
      </c>
      <c r="G79" s="83"/>
      <c r="H79" s="210"/>
      <c r="I79" s="132"/>
      <c r="J79" s="103"/>
      <c r="K79" s="103"/>
      <c r="L79" s="73"/>
      <c r="M79" s="103"/>
      <c r="N79" s="103"/>
    </row>
    <row r="80" spans="1:14" ht="15.95" customHeight="1" x14ac:dyDescent="0.25">
      <c r="A80" s="77" t="s">
        <v>2976</v>
      </c>
      <c r="B80" s="87" t="s">
        <v>1636</v>
      </c>
      <c r="C80" s="134">
        <v>0</v>
      </c>
      <c r="E80" s="138"/>
      <c r="F80" s="96" t="str">
        <f>IF(OR($C$83=0,NOT(ISNUMBER($C$83)),NOT(ISNUMBER(C80))),"",C80/$C$83)</f>
        <v/>
      </c>
      <c r="G80" s="95"/>
      <c r="H80" s="210"/>
      <c r="I80" s="80"/>
      <c r="L80" s="138"/>
      <c r="M80" s="97"/>
      <c r="N80" s="95"/>
    </row>
    <row r="81" spans="1:14" ht="15.95" customHeight="1" x14ac:dyDescent="0.25">
      <c r="A81" s="77" t="s">
        <v>2977</v>
      </c>
      <c r="B81" s="87" t="s">
        <v>1638</v>
      </c>
      <c r="C81" s="134">
        <v>0</v>
      </c>
      <c r="E81" s="138"/>
      <c r="F81" s="96" t="str">
        <f>IF(OR($C$83=0,NOT(ISNUMBER($C$83)),NOT(ISNUMBER(C81))),"",C81/$C$83)</f>
        <v/>
      </c>
      <c r="G81" s="95"/>
      <c r="H81" s="210"/>
      <c r="I81" s="80"/>
      <c r="L81" s="138"/>
      <c r="M81" s="97"/>
      <c r="N81" s="95"/>
    </row>
    <row r="82" spans="1:14" ht="15.95" customHeight="1" x14ac:dyDescent="0.25">
      <c r="A82" s="77" t="s">
        <v>2978</v>
      </c>
      <c r="B82" s="87" t="s">
        <v>371</v>
      </c>
      <c r="C82" s="134">
        <v>0</v>
      </c>
      <c r="E82" s="93"/>
      <c r="F82" s="96" t="str">
        <f>IF(OR($C$83=0,NOT(ISNUMBER($C$83)),NOT(ISNUMBER(C82))),"",C82/$C$83)</f>
        <v/>
      </c>
      <c r="G82" s="95"/>
      <c r="H82" s="210"/>
      <c r="I82" s="80"/>
      <c r="L82" s="93"/>
      <c r="M82" s="97"/>
      <c r="N82" s="95"/>
    </row>
    <row r="83" spans="1:14" ht="15.95" customHeight="1" x14ac:dyDescent="0.25">
      <c r="A83" s="77" t="s">
        <v>2979</v>
      </c>
      <c r="B83" s="98" t="s">
        <v>373</v>
      </c>
      <c r="C83" s="99">
        <f>SUM(C80:C82)</f>
        <v>0</v>
      </c>
      <c r="D83" s="80"/>
      <c r="E83" s="93"/>
      <c r="F83" s="100">
        <f>SUM(F80:F82)</f>
        <v>0</v>
      </c>
      <c r="G83" s="95"/>
      <c r="H83" s="210"/>
      <c r="I83" s="80"/>
      <c r="L83" s="93"/>
      <c r="M83" s="97"/>
      <c r="N83" s="95"/>
    </row>
    <row r="84" spans="1:14" ht="15.95" customHeight="1" outlineLevel="1" x14ac:dyDescent="0.25">
      <c r="A84" s="77" t="s">
        <v>2980</v>
      </c>
      <c r="B84" s="137"/>
      <c r="C84" s="80"/>
      <c r="D84" s="80"/>
      <c r="E84" s="93"/>
      <c r="F84" s="102"/>
      <c r="G84" s="95"/>
      <c r="H84" s="210"/>
      <c r="I84" s="80"/>
      <c r="L84" s="93"/>
      <c r="M84" s="97"/>
      <c r="N84" s="95"/>
    </row>
    <row r="85" spans="1:14" ht="15.95" customHeight="1" outlineLevel="1" x14ac:dyDescent="0.25">
      <c r="A85" s="77" t="s">
        <v>2981</v>
      </c>
      <c r="B85" s="137"/>
      <c r="C85" s="80"/>
      <c r="D85" s="80"/>
      <c r="E85" s="93"/>
      <c r="F85" s="102"/>
      <c r="G85" s="95"/>
      <c r="H85" s="210"/>
      <c r="I85" s="80"/>
      <c r="L85" s="93"/>
      <c r="M85" s="97"/>
      <c r="N85" s="95"/>
    </row>
    <row r="86" spans="1:14" ht="15.95" customHeight="1" outlineLevel="1" x14ac:dyDescent="0.25">
      <c r="A86" s="77" t="s">
        <v>2982</v>
      </c>
      <c r="B86" s="80"/>
      <c r="E86" s="93"/>
      <c r="F86" s="97"/>
      <c r="G86" s="95"/>
      <c r="H86" s="210"/>
      <c r="I86" s="80"/>
      <c r="L86" s="93"/>
      <c r="M86" s="97"/>
      <c r="N86" s="95"/>
    </row>
    <row r="87" spans="1:14" ht="15.95" customHeight="1" outlineLevel="1" x14ac:dyDescent="0.25">
      <c r="A87" s="77" t="s">
        <v>2983</v>
      </c>
      <c r="B87" s="80"/>
      <c r="E87" s="93"/>
      <c r="F87" s="97"/>
      <c r="G87" s="95"/>
      <c r="H87" s="210"/>
      <c r="I87" s="80"/>
      <c r="L87" s="93"/>
      <c r="M87" s="97"/>
      <c r="N87" s="95"/>
    </row>
    <row r="88" spans="1:14" ht="15.95" customHeight="1" outlineLevel="1" x14ac:dyDescent="0.25">
      <c r="A88" s="77" t="s">
        <v>2984</v>
      </c>
      <c r="B88" s="80"/>
      <c r="E88" s="93"/>
      <c r="F88" s="97"/>
      <c r="G88" s="95"/>
      <c r="H88" s="210"/>
      <c r="I88" s="80"/>
      <c r="L88" s="93"/>
      <c r="M88" s="97"/>
      <c r="N88" s="95"/>
    </row>
    <row r="89" spans="1:14" ht="15" customHeight="1" x14ac:dyDescent="0.25">
      <c r="A89" s="83"/>
      <c r="B89" s="84" t="s">
        <v>864</v>
      </c>
      <c r="C89" s="83" t="s">
        <v>1614</v>
      </c>
      <c r="D89" s="83"/>
      <c r="E89" s="85"/>
      <c r="F89" s="86"/>
      <c r="G89" s="86"/>
      <c r="H89" s="210"/>
      <c r="I89" s="132"/>
      <c r="J89" s="103"/>
      <c r="K89" s="103"/>
      <c r="L89" s="73"/>
      <c r="M89" s="104"/>
      <c r="N89" s="104"/>
    </row>
    <row r="90" spans="1:14" ht="15.95" customHeight="1" x14ac:dyDescent="0.25">
      <c r="A90" s="77" t="s">
        <v>2985</v>
      </c>
      <c r="B90" s="128" t="s">
        <v>866</v>
      </c>
      <c r="C90" s="129">
        <f>SUM(C91:C117)</f>
        <v>0</v>
      </c>
      <c r="G90" s="215"/>
      <c r="H90" s="210"/>
      <c r="I90" s="73"/>
      <c r="N90" s="215"/>
    </row>
    <row r="91" spans="1:14" ht="15.95" customHeight="1" x14ac:dyDescent="0.25">
      <c r="A91" s="77" t="s">
        <v>2986</v>
      </c>
      <c r="B91" s="77" t="s">
        <v>868</v>
      </c>
      <c r="C91" s="130">
        <v>0</v>
      </c>
      <c r="G91" s="215"/>
      <c r="H91" s="210"/>
      <c r="N91" s="215"/>
    </row>
    <row r="92" spans="1:14" ht="15.95" customHeight="1" x14ac:dyDescent="0.25">
      <c r="A92" s="77" t="s">
        <v>2987</v>
      </c>
      <c r="B92" s="77" t="s">
        <v>870</v>
      </c>
      <c r="C92" s="130">
        <v>0</v>
      </c>
      <c r="G92" s="215"/>
      <c r="H92" s="210"/>
      <c r="N92" s="215"/>
    </row>
    <row r="93" spans="1:14" ht="15.95" customHeight="1" x14ac:dyDescent="0.25">
      <c r="A93" s="77" t="s">
        <v>2988</v>
      </c>
      <c r="B93" s="77" t="s">
        <v>872</v>
      </c>
      <c r="C93" s="130">
        <v>0</v>
      </c>
      <c r="G93" s="215"/>
      <c r="H93" s="210"/>
      <c r="N93" s="215"/>
    </row>
    <row r="94" spans="1:14" ht="15.95" customHeight="1" x14ac:dyDescent="0.25">
      <c r="A94" s="77" t="s">
        <v>2989</v>
      </c>
      <c r="B94" s="77" t="s">
        <v>874</v>
      </c>
      <c r="C94" s="130">
        <v>0</v>
      </c>
      <c r="G94" s="215"/>
      <c r="H94" s="210"/>
      <c r="N94" s="215"/>
    </row>
    <row r="95" spans="1:14" ht="15.95" customHeight="1" x14ac:dyDescent="0.25">
      <c r="A95" s="77" t="s">
        <v>2990</v>
      </c>
      <c r="B95" s="77" t="s">
        <v>876</v>
      </c>
      <c r="C95" s="130">
        <v>0</v>
      </c>
      <c r="G95" s="215"/>
      <c r="H95" s="210"/>
      <c r="N95" s="215"/>
    </row>
    <row r="96" spans="1:14" ht="15.95" customHeight="1" x14ac:dyDescent="0.25">
      <c r="A96" s="77" t="s">
        <v>2991</v>
      </c>
      <c r="B96" s="77" t="s">
        <v>878</v>
      </c>
      <c r="C96" s="130">
        <v>0</v>
      </c>
      <c r="G96" s="215"/>
      <c r="H96" s="210"/>
      <c r="N96" s="215"/>
    </row>
    <row r="97" spans="1:14" ht="15.95" customHeight="1" x14ac:dyDescent="0.25">
      <c r="A97" s="77" t="s">
        <v>2992</v>
      </c>
      <c r="B97" s="77" t="s">
        <v>880</v>
      </c>
      <c r="C97" s="130">
        <v>0</v>
      </c>
      <c r="G97" s="215"/>
      <c r="H97" s="210"/>
      <c r="N97" s="215"/>
    </row>
    <row r="98" spans="1:14" ht="15.95" customHeight="1" x14ac:dyDescent="0.25">
      <c r="A98" s="77" t="s">
        <v>2993</v>
      </c>
      <c r="B98" s="77" t="s">
        <v>882</v>
      </c>
      <c r="C98" s="130">
        <v>0</v>
      </c>
      <c r="G98" s="215"/>
      <c r="H98" s="210"/>
      <c r="N98" s="215"/>
    </row>
    <row r="99" spans="1:14" ht="15.95" customHeight="1" x14ac:dyDescent="0.25">
      <c r="A99" s="77" t="s">
        <v>2994</v>
      </c>
      <c r="B99" s="77" t="s">
        <v>884</v>
      </c>
      <c r="C99" s="130">
        <v>0</v>
      </c>
      <c r="G99" s="215"/>
      <c r="H99" s="210"/>
      <c r="N99" s="215"/>
    </row>
    <row r="100" spans="1:14" ht="15.95" customHeight="1" x14ac:dyDescent="0.25">
      <c r="A100" s="77" t="s">
        <v>2995</v>
      </c>
      <c r="B100" s="77" t="s">
        <v>886</v>
      </c>
      <c r="C100" s="130">
        <v>0</v>
      </c>
      <c r="G100" s="215"/>
      <c r="H100" s="210"/>
      <c r="N100" s="215"/>
    </row>
    <row r="101" spans="1:14" ht="15.95" customHeight="1" x14ac:dyDescent="0.25">
      <c r="A101" s="77" t="s">
        <v>2996</v>
      </c>
      <c r="B101" s="77" t="s">
        <v>163</v>
      </c>
      <c r="C101" s="130">
        <v>0</v>
      </c>
      <c r="G101" s="215"/>
      <c r="H101" s="210"/>
      <c r="N101" s="215"/>
    </row>
    <row r="102" spans="1:14" ht="15.95" customHeight="1" x14ac:dyDescent="0.25">
      <c r="A102" s="77" t="s">
        <v>2997</v>
      </c>
      <c r="B102" s="77" t="s">
        <v>889</v>
      </c>
      <c r="C102" s="130">
        <v>0</v>
      </c>
      <c r="G102" s="215"/>
      <c r="H102" s="210"/>
      <c r="N102" s="215"/>
    </row>
    <row r="103" spans="1:14" ht="15.95" customHeight="1" x14ac:dyDescent="0.25">
      <c r="A103" s="77" t="s">
        <v>2998</v>
      </c>
      <c r="B103" s="77" t="s">
        <v>891</v>
      </c>
      <c r="C103" s="130">
        <v>0</v>
      </c>
      <c r="G103" s="215"/>
      <c r="H103" s="210"/>
      <c r="N103" s="215"/>
    </row>
    <row r="104" spans="1:14" ht="15.95" customHeight="1" x14ac:dyDescent="0.25">
      <c r="A104" s="77" t="s">
        <v>2999</v>
      </c>
      <c r="B104" s="77" t="s">
        <v>893</v>
      </c>
      <c r="C104" s="130">
        <v>0</v>
      </c>
      <c r="G104" s="215"/>
      <c r="H104" s="210"/>
      <c r="N104" s="215"/>
    </row>
    <row r="105" spans="1:14" ht="15.95" customHeight="1" x14ac:dyDescent="0.25">
      <c r="A105" s="77" t="s">
        <v>3000</v>
      </c>
      <c r="B105" s="77" t="s">
        <v>895</v>
      </c>
      <c r="C105" s="130">
        <v>0</v>
      </c>
      <c r="G105" s="215"/>
      <c r="H105" s="210"/>
      <c r="N105" s="215"/>
    </row>
    <row r="106" spans="1:14" ht="15.95" customHeight="1" x14ac:dyDescent="0.25">
      <c r="A106" s="77" t="s">
        <v>3001</v>
      </c>
      <c r="B106" s="77" t="s">
        <v>897</v>
      </c>
      <c r="C106" s="130">
        <v>0</v>
      </c>
      <c r="G106" s="215"/>
      <c r="H106" s="210"/>
      <c r="N106" s="215"/>
    </row>
    <row r="107" spans="1:14" ht="15.95" customHeight="1" x14ac:dyDescent="0.25">
      <c r="A107" s="77" t="s">
        <v>3002</v>
      </c>
      <c r="B107" s="77" t="s">
        <v>899</v>
      </c>
      <c r="C107" s="130">
        <v>0</v>
      </c>
      <c r="G107" s="215"/>
      <c r="H107" s="210"/>
      <c r="N107" s="215"/>
    </row>
    <row r="108" spans="1:14" ht="15.95" customHeight="1" x14ac:dyDescent="0.25">
      <c r="A108" s="77" t="s">
        <v>3003</v>
      </c>
      <c r="B108" s="77" t="s">
        <v>901</v>
      </c>
      <c r="C108" s="130">
        <v>0</v>
      </c>
      <c r="G108" s="215"/>
      <c r="H108" s="210"/>
      <c r="N108" s="215"/>
    </row>
    <row r="109" spans="1:14" ht="15.95" customHeight="1" x14ac:dyDescent="0.25">
      <c r="A109" s="77" t="s">
        <v>3004</v>
      </c>
      <c r="B109" s="77" t="s">
        <v>903</v>
      </c>
      <c r="C109" s="130">
        <v>0</v>
      </c>
      <c r="G109" s="215"/>
      <c r="H109" s="210"/>
      <c r="N109" s="215"/>
    </row>
    <row r="110" spans="1:14" ht="15.95" customHeight="1" x14ac:dyDescent="0.25">
      <c r="A110" s="77" t="s">
        <v>3005</v>
      </c>
      <c r="B110" s="77" t="s">
        <v>905</v>
      </c>
      <c r="C110" s="130">
        <v>0</v>
      </c>
      <c r="G110" s="215"/>
      <c r="H110" s="210"/>
      <c r="N110" s="215"/>
    </row>
    <row r="111" spans="1:14" ht="15.95" customHeight="1" x14ac:dyDescent="0.25">
      <c r="A111" s="77" t="s">
        <v>3006</v>
      </c>
      <c r="B111" s="77" t="s">
        <v>907</v>
      </c>
      <c r="C111" s="130">
        <v>0</v>
      </c>
      <c r="G111" s="215"/>
      <c r="H111" s="210"/>
      <c r="N111" s="215"/>
    </row>
    <row r="112" spans="1:14" ht="15.95" customHeight="1" x14ac:dyDescent="0.25">
      <c r="A112" s="77" t="s">
        <v>3007</v>
      </c>
      <c r="B112" s="77" t="s">
        <v>909</v>
      </c>
      <c r="C112" s="130">
        <v>0</v>
      </c>
      <c r="G112" s="215"/>
      <c r="H112" s="210"/>
      <c r="N112" s="215"/>
    </row>
    <row r="113" spans="1:14" ht="15.95" customHeight="1" x14ac:dyDescent="0.25">
      <c r="A113" s="77" t="s">
        <v>3008</v>
      </c>
      <c r="B113" s="77" t="s">
        <v>911</v>
      </c>
      <c r="C113" s="130">
        <v>0</v>
      </c>
      <c r="G113" s="215"/>
      <c r="H113" s="210"/>
      <c r="N113" s="215"/>
    </row>
    <row r="114" spans="1:14" ht="15.95" customHeight="1" x14ac:dyDescent="0.25">
      <c r="A114" s="77" t="s">
        <v>3009</v>
      </c>
      <c r="B114" s="77" t="s">
        <v>913</v>
      </c>
      <c r="C114" s="130">
        <v>0</v>
      </c>
      <c r="G114" s="215"/>
      <c r="H114" s="210"/>
      <c r="N114" s="215"/>
    </row>
    <row r="115" spans="1:14" ht="15.95" customHeight="1" x14ac:dyDescent="0.25">
      <c r="A115" s="77" t="s">
        <v>3010</v>
      </c>
      <c r="B115" s="77" t="s">
        <v>915</v>
      </c>
      <c r="C115" s="130">
        <v>0</v>
      </c>
      <c r="G115" s="215"/>
      <c r="H115" s="210"/>
      <c r="N115" s="215"/>
    </row>
    <row r="116" spans="1:14" ht="15.95" customHeight="1" x14ac:dyDescent="0.25">
      <c r="A116" s="77" t="s">
        <v>3011</v>
      </c>
      <c r="B116" s="77" t="s">
        <v>917</v>
      </c>
      <c r="C116" s="130">
        <v>0</v>
      </c>
      <c r="G116" s="215"/>
      <c r="H116" s="210"/>
      <c r="N116" s="215"/>
    </row>
    <row r="117" spans="1:14" ht="15.95" customHeight="1" x14ac:dyDescent="0.25">
      <c r="A117" s="77" t="s">
        <v>3012</v>
      </c>
      <c r="B117" s="77" t="s">
        <v>919</v>
      </c>
      <c r="C117" s="130">
        <v>0</v>
      </c>
      <c r="G117" s="215"/>
      <c r="H117" s="210"/>
      <c r="N117" s="215"/>
    </row>
    <row r="118" spans="1:14" ht="15.95" customHeight="1" x14ac:dyDescent="0.25">
      <c r="A118" s="77" t="s">
        <v>3013</v>
      </c>
      <c r="B118" s="128" t="s">
        <v>573</v>
      </c>
      <c r="C118" s="129">
        <f>SUM(C119:C121)</f>
        <v>0</v>
      </c>
      <c r="G118" s="215"/>
      <c r="H118" s="210"/>
      <c r="I118" s="73"/>
      <c r="N118" s="215"/>
    </row>
    <row r="119" spans="1:14" ht="15.95" customHeight="1" x14ac:dyDescent="0.25">
      <c r="A119" s="77" t="s">
        <v>3014</v>
      </c>
      <c r="B119" s="77" t="s">
        <v>922</v>
      </c>
      <c r="C119" s="130">
        <v>0</v>
      </c>
      <c r="G119" s="215"/>
      <c r="H119" s="210"/>
      <c r="N119" s="215"/>
    </row>
    <row r="120" spans="1:14" ht="15.95" customHeight="1" x14ac:dyDescent="0.25">
      <c r="A120" s="77" t="s">
        <v>3015</v>
      </c>
      <c r="B120" s="77" t="s">
        <v>924</v>
      </c>
      <c r="C120" s="130">
        <v>0</v>
      </c>
      <c r="G120" s="215"/>
      <c r="H120" s="210"/>
      <c r="N120" s="215"/>
    </row>
    <row r="121" spans="1:14" ht="15.95" customHeight="1" x14ac:dyDescent="0.25">
      <c r="A121" s="77" t="s">
        <v>3016</v>
      </c>
      <c r="B121" s="77" t="s">
        <v>926</v>
      </c>
      <c r="C121" s="130">
        <v>0</v>
      </c>
      <c r="G121" s="215"/>
      <c r="H121" s="210"/>
      <c r="N121" s="215"/>
    </row>
    <row r="122" spans="1:14" ht="15.95" customHeight="1" x14ac:dyDescent="0.25">
      <c r="A122" s="77" t="s">
        <v>3017</v>
      </c>
      <c r="B122" s="128" t="s">
        <v>371</v>
      </c>
      <c r="C122" s="129">
        <f>SUM(C123:C133)</f>
        <v>0</v>
      </c>
      <c r="G122" s="215"/>
      <c r="H122" s="210"/>
      <c r="I122" s="73"/>
      <c r="N122" s="215"/>
    </row>
    <row r="123" spans="1:14" ht="15.95" customHeight="1" x14ac:dyDescent="0.25">
      <c r="A123" s="77" t="s">
        <v>3018</v>
      </c>
      <c r="B123" s="87" t="s">
        <v>575</v>
      </c>
      <c r="C123" s="130">
        <v>0</v>
      </c>
      <c r="G123" s="215"/>
      <c r="H123" s="210"/>
      <c r="I123" s="80"/>
      <c r="N123" s="215"/>
    </row>
    <row r="124" spans="1:14" ht="15.95" customHeight="1" x14ac:dyDescent="0.25">
      <c r="A124" s="77" t="s">
        <v>3019</v>
      </c>
      <c r="B124" s="77" t="s">
        <v>577</v>
      </c>
      <c r="C124" s="130">
        <v>0</v>
      </c>
      <c r="G124" s="215"/>
      <c r="H124" s="210"/>
      <c r="I124" s="80"/>
      <c r="N124" s="215"/>
    </row>
    <row r="125" spans="1:14" ht="15.95" customHeight="1" x14ac:dyDescent="0.25">
      <c r="A125" s="77" t="s">
        <v>3020</v>
      </c>
      <c r="B125" s="87" t="s">
        <v>579</v>
      </c>
      <c r="C125" s="130" t="s">
        <v>349</v>
      </c>
      <c r="G125" s="215"/>
      <c r="H125" s="210"/>
      <c r="I125" s="80"/>
      <c r="N125" s="215"/>
    </row>
    <row r="126" spans="1:14" ht="15.95" customHeight="1" x14ac:dyDescent="0.25">
      <c r="A126" s="77" t="s">
        <v>3021</v>
      </c>
      <c r="B126" s="87" t="s">
        <v>581</v>
      </c>
      <c r="C126" s="130" t="s">
        <v>349</v>
      </c>
      <c r="G126" s="215"/>
      <c r="H126" s="210"/>
      <c r="I126" s="80"/>
      <c r="N126" s="215"/>
    </row>
    <row r="127" spans="1:14" ht="15.95" customHeight="1" x14ac:dyDescent="0.25">
      <c r="A127" s="77" t="s">
        <v>3022</v>
      </c>
      <c r="B127" s="87" t="s">
        <v>583</v>
      </c>
      <c r="C127" s="130">
        <v>0</v>
      </c>
      <c r="G127" s="215"/>
      <c r="H127" s="210"/>
      <c r="I127" s="80"/>
      <c r="N127" s="215"/>
    </row>
    <row r="128" spans="1:14" ht="15.95" customHeight="1" x14ac:dyDescent="0.25">
      <c r="A128" s="77" t="s">
        <v>3023</v>
      </c>
      <c r="B128" s="87" t="s">
        <v>585</v>
      </c>
      <c r="C128" s="130">
        <v>0</v>
      </c>
      <c r="G128" s="215"/>
      <c r="H128" s="210"/>
      <c r="I128" s="80"/>
      <c r="N128" s="215"/>
    </row>
    <row r="129" spans="1:14" ht="15.95" customHeight="1" x14ac:dyDescent="0.25">
      <c r="A129" s="77" t="s">
        <v>3024</v>
      </c>
      <c r="B129" s="87" t="s">
        <v>587</v>
      </c>
      <c r="C129" s="130" t="s">
        <v>349</v>
      </c>
      <c r="G129" s="215"/>
      <c r="H129" s="210"/>
      <c r="I129" s="80"/>
      <c r="N129" s="215"/>
    </row>
    <row r="130" spans="1:14" ht="15.95" customHeight="1" x14ac:dyDescent="0.25">
      <c r="A130" s="77" t="s">
        <v>3025</v>
      </c>
      <c r="B130" s="87" t="s">
        <v>589</v>
      </c>
      <c r="C130" s="130" t="s">
        <v>349</v>
      </c>
      <c r="G130" s="215"/>
      <c r="H130" s="210"/>
      <c r="I130" s="80"/>
      <c r="N130" s="215"/>
    </row>
    <row r="131" spans="1:14" ht="15.95" customHeight="1" x14ac:dyDescent="0.25">
      <c r="A131" s="77" t="s">
        <v>3026</v>
      </c>
      <c r="B131" s="87" t="s">
        <v>591</v>
      </c>
      <c r="C131" s="130" t="s">
        <v>349</v>
      </c>
      <c r="G131" s="215"/>
      <c r="H131" s="210"/>
      <c r="I131" s="80"/>
      <c r="N131" s="215"/>
    </row>
    <row r="132" spans="1:14" ht="15.95" customHeight="1" x14ac:dyDescent="0.25">
      <c r="A132" s="77" t="s">
        <v>3027</v>
      </c>
      <c r="B132" s="87" t="s">
        <v>593</v>
      </c>
      <c r="C132" s="130">
        <v>0</v>
      </c>
      <c r="G132" s="215"/>
      <c r="H132" s="210"/>
      <c r="I132" s="80"/>
      <c r="N132" s="215"/>
    </row>
    <row r="133" spans="1:14" ht="15.95" customHeight="1" x14ac:dyDescent="0.25">
      <c r="A133" s="77" t="s">
        <v>3028</v>
      </c>
      <c r="B133" s="87" t="s">
        <v>371</v>
      </c>
      <c r="C133" s="130" t="s">
        <v>349</v>
      </c>
      <c r="G133" s="215"/>
      <c r="H133" s="210"/>
      <c r="I133" s="80"/>
      <c r="N133" s="215"/>
    </row>
    <row r="134" spans="1:14" ht="15.95" customHeight="1" outlineLevel="1" x14ac:dyDescent="0.25">
      <c r="A134" s="77" t="s">
        <v>3029</v>
      </c>
      <c r="B134" s="162" t="s">
        <v>375</v>
      </c>
      <c r="C134" s="130"/>
      <c r="G134" s="215"/>
      <c r="H134" s="210"/>
      <c r="I134" s="80"/>
      <c r="N134" s="215"/>
    </row>
    <row r="135" spans="1:14" ht="15.95" customHeight="1" outlineLevel="1" x14ac:dyDescent="0.25">
      <c r="A135" s="77" t="s">
        <v>3030</v>
      </c>
      <c r="B135" s="162" t="s">
        <v>375</v>
      </c>
      <c r="C135" s="130"/>
      <c r="G135" s="215"/>
      <c r="H135" s="210"/>
      <c r="I135" s="80"/>
      <c r="N135" s="215"/>
    </row>
    <row r="136" spans="1:14" ht="15.95" customHeight="1" outlineLevel="1" x14ac:dyDescent="0.25">
      <c r="A136" s="77" t="s">
        <v>3031</v>
      </c>
      <c r="B136" s="162" t="s">
        <v>375</v>
      </c>
      <c r="C136" s="130"/>
      <c r="G136" s="215"/>
      <c r="H136" s="210"/>
      <c r="I136" s="80"/>
      <c r="N136" s="215"/>
    </row>
    <row r="137" spans="1:14" ht="15.95" customHeight="1" outlineLevel="1" x14ac:dyDescent="0.25">
      <c r="A137" s="77" t="s">
        <v>3032</v>
      </c>
      <c r="B137" s="162" t="s">
        <v>375</v>
      </c>
      <c r="C137" s="130"/>
      <c r="G137" s="215"/>
      <c r="H137" s="210"/>
      <c r="I137" s="80"/>
      <c r="N137" s="215"/>
    </row>
    <row r="138" spans="1:14" ht="15.95" customHeight="1" outlineLevel="1" x14ac:dyDescent="0.25">
      <c r="A138" s="77" t="s">
        <v>3033</v>
      </c>
      <c r="B138" s="162" t="s">
        <v>375</v>
      </c>
      <c r="C138" s="130"/>
      <c r="G138" s="215"/>
      <c r="H138" s="210"/>
      <c r="I138" s="80"/>
      <c r="N138" s="215"/>
    </row>
    <row r="139" spans="1:14" ht="15.95" customHeight="1" outlineLevel="1" x14ac:dyDescent="0.25">
      <c r="A139" s="77" t="s">
        <v>3034</v>
      </c>
      <c r="B139" s="162" t="s">
        <v>375</v>
      </c>
      <c r="C139" s="130"/>
      <c r="G139" s="215"/>
      <c r="H139" s="210"/>
      <c r="I139" s="80"/>
      <c r="N139" s="215"/>
    </row>
    <row r="140" spans="1:14" ht="15.95" customHeight="1" outlineLevel="1" x14ac:dyDescent="0.25">
      <c r="A140" s="77" t="s">
        <v>3035</v>
      </c>
      <c r="B140" s="162" t="s">
        <v>375</v>
      </c>
      <c r="C140" s="130"/>
      <c r="G140" s="215"/>
      <c r="H140" s="210"/>
      <c r="I140" s="80"/>
      <c r="N140" s="215"/>
    </row>
    <row r="141" spans="1:14" ht="15.95" customHeight="1" outlineLevel="1" x14ac:dyDescent="0.25">
      <c r="A141" s="77" t="s">
        <v>3036</v>
      </c>
      <c r="B141" s="162" t="s">
        <v>375</v>
      </c>
      <c r="C141" s="130"/>
      <c r="G141" s="215"/>
      <c r="H141" s="210"/>
      <c r="I141" s="80"/>
      <c r="N141" s="215"/>
    </row>
    <row r="142" spans="1:14" ht="15.95" customHeight="1" outlineLevel="1" x14ac:dyDescent="0.25">
      <c r="A142" s="77" t="s">
        <v>3037</v>
      </c>
      <c r="B142" s="162" t="s">
        <v>375</v>
      </c>
      <c r="C142" s="130"/>
      <c r="G142" s="215"/>
      <c r="H142" s="210"/>
      <c r="I142" s="80"/>
      <c r="N142" s="215"/>
    </row>
    <row r="143" spans="1:14" ht="15.95" customHeight="1" outlineLevel="1" x14ac:dyDescent="0.25">
      <c r="A143" s="77" t="s">
        <v>3038</v>
      </c>
      <c r="B143" s="162" t="s">
        <v>375</v>
      </c>
      <c r="C143" s="130"/>
      <c r="G143" s="215"/>
      <c r="H143" s="210"/>
      <c r="I143" s="80"/>
      <c r="N143" s="215"/>
    </row>
    <row r="144" spans="1:14" ht="15" customHeight="1" x14ac:dyDescent="0.25">
      <c r="A144" s="83"/>
      <c r="B144" s="139" t="s">
        <v>1700</v>
      </c>
      <c r="C144" s="140" t="s">
        <v>1614</v>
      </c>
      <c r="D144" s="83"/>
      <c r="E144" s="85"/>
      <c r="F144" s="83"/>
      <c r="G144" s="86"/>
      <c r="H144" s="210"/>
      <c r="I144" s="132"/>
      <c r="J144" s="103"/>
      <c r="K144" s="103"/>
      <c r="L144" s="73"/>
      <c r="M144" s="103"/>
      <c r="N144" s="104"/>
    </row>
    <row r="145" spans="1:14" ht="15.95" customHeight="1" x14ac:dyDescent="0.25">
      <c r="A145" s="77" t="s">
        <v>3039</v>
      </c>
      <c r="B145" s="152" t="s">
        <v>985</v>
      </c>
      <c r="C145" s="130">
        <v>0</v>
      </c>
      <c r="G145" s="215"/>
      <c r="H145" s="210"/>
      <c r="I145" s="80"/>
      <c r="N145" s="215"/>
    </row>
    <row r="146" spans="1:14" ht="15.95" customHeight="1" x14ac:dyDescent="0.25">
      <c r="A146" s="77" t="s">
        <v>3040</v>
      </c>
      <c r="B146" s="152" t="s">
        <v>985</v>
      </c>
      <c r="C146" s="130">
        <v>0</v>
      </c>
      <c r="G146" s="215"/>
      <c r="H146" s="210"/>
      <c r="I146" s="80"/>
      <c r="N146" s="215"/>
    </row>
    <row r="147" spans="1:14" ht="15.95" customHeight="1" x14ac:dyDescent="0.25">
      <c r="A147" s="77" t="s">
        <v>3041</v>
      </c>
      <c r="B147" s="152" t="s">
        <v>985</v>
      </c>
      <c r="C147" s="130">
        <v>0</v>
      </c>
      <c r="G147" s="215"/>
      <c r="H147" s="210"/>
      <c r="I147" s="80"/>
      <c r="N147" s="215"/>
    </row>
    <row r="148" spans="1:14" ht="15.95" customHeight="1" x14ac:dyDescent="0.25">
      <c r="A148" s="77" t="s">
        <v>3042</v>
      </c>
      <c r="B148" s="152" t="s">
        <v>985</v>
      </c>
      <c r="C148" s="130">
        <v>0</v>
      </c>
      <c r="G148" s="215"/>
      <c r="H148" s="210"/>
      <c r="I148" s="80"/>
      <c r="N148" s="215"/>
    </row>
    <row r="149" spans="1:14" ht="15.95" customHeight="1" x14ac:dyDescent="0.25">
      <c r="A149" s="77" t="s">
        <v>3043</v>
      </c>
      <c r="B149" s="152" t="s">
        <v>985</v>
      </c>
      <c r="C149" s="130">
        <v>0</v>
      </c>
      <c r="G149" s="215"/>
      <c r="H149" s="210"/>
      <c r="I149" s="80"/>
      <c r="N149" s="215"/>
    </row>
    <row r="150" spans="1:14" ht="15.95" customHeight="1" x14ac:dyDescent="0.25">
      <c r="A150" s="77" t="s">
        <v>3044</v>
      </c>
      <c r="B150" s="152" t="s">
        <v>985</v>
      </c>
      <c r="C150" s="130">
        <v>0</v>
      </c>
      <c r="G150" s="215"/>
      <c r="H150" s="210"/>
      <c r="I150" s="80"/>
      <c r="N150" s="215"/>
    </row>
    <row r="151" spans="1:14" ht="15.95" customHeight="1" x14ac:dyDescent="0.25">
      <c r="A151" s="77" t="s">
        <v>3045</v>
      </c>
      <c r="B151" s="152" t="s">
        <v>985</v>
      </c>
      <c r="C151" s="130">
        <v>0</v>
      </c>
      <c r="G151" s="215"/>
      <c r="H151" s="210"/>
      <c r="I151" s="80"/>
      <c r="N151" s="215"/>
    </row>
    <row r="152" spans="1:14" ht="15.95" customHeight="1" x14ac:dyDescent="0.25">
      <c r="A152" s="77" t="s">
        <v>3046</v>
      </c>
      <c r="B152" s="152" t="s">
        <v>985</v>
      </c>
      <c r="C152" s="130">
        <v>0</v>
      </c>
      <c r="G152" s="215"/>
      <c r="H152" s="210"/>
      <c r="I152" s="80"/>
      <c r="N152" s="215"/>
    </row>
    <row r="153" spans="1:14" ht="15.95" customHeight="1" x14ac:dyDescent="0.25">
      <c r="A153" s="77" t="s">
        <v>3047</v>
      </c>
      <c r="B153" s="152" t="s">
        <v>985</v>
      </c>
      <c r="C153" s="130">
        <v>0</v>
      </c>
      <c r="G153" s="215"/>
      <c r="H153" s="210"/>
      <c r="I153" s="80"/>
      <c r="N153" s="215"/>
    </row>
    <row r="154" spans="1:14" ht="15.95" customHeight="1" x14ac:dyDescent="0.25">
      <c r="A154" s="77" t="s">
        <v>3048</v>
      </c>
      <c r="B154" s="152" t="s">
        <v>985</v>
      </c>
      <c r="C154" s="130">
        <v>0</v>
      </c>
      <c r="G154" s="215"/>
      <c r="H154" s="210"/>
      <c r="I154" s="80"/>
      <c r="N154" s="215"/>
    </row>
    <row r="155" spans="1:14" ht="15.95" customHeight="1" x14ac:dyDescent="0.25">
      <c r="A155" s="77" t="s">
        <v>3049</v>
      </c>
      <c r="B155" s="152" t="s">
        <v>985</v>
      </c>
      <c r="C155" s="130">
        <v>0</v>
      </c>
      <c r="G155" s="215"/>
      <c r="H155" s="210"/>
      <c r="I155" s="80"/>
      <c r="N155" s="215"/>
    </row>
    <row r="156" spans="1:14" ht="15.95" customHeight="1" x14ac:dyDescent="0.25">
      <c r="A156" s="77" t="s">
        <v>3050</v>
      </c>
      <c r="B156" s="152" t="s">
        <v>985</v>
      </c>
      <c r="C156" s="130">
        <v>0</v>
      </c>
      <c r="G156" s="215"/>
      <c r="H156" s="210"/>
      <c r="I156" s="80"/>
      <c r="N156" s="215"/>
    </row>
    <row r="157" spans="1:14" ht="15.95" customHeight="1" x14ac:dyDescent="0.25">
      <c r="A157" s="77" t="s">
        <v>3051</v>
      </c>
      <c r="B157" s="152" t="s">
        <v>985</v>
      </c>
      <c r="C157" s="130">
        <v>0</v>
      </c>
      <c r="G157" s="215"/>
      <c r="H157" s="210"/>
      <c r="I157" s="80"/>
      <c r="N157" s="215"/>
    </row>
    <row r="158" spans="1:14" ht="15.95" customHeight="1" x14ac:dyDescent="0.25">
      <c r="A158" s="77" t="s">
        <v>3052</v>
      </c>
      <c r="B158" s="152" t="s">
        <v>985</v>
      </c>
      <c r="C158" s="130">
        <v>0</v>
      </c>
      <c r="G158" s="215"/>
      <c r="H158" s="210"/>
      <c r="I158" s="80"/>
      <c r="N158" s="215"/>
    </row>
    <row r="159" spans="1:14" ht="15.95" customHeight="1" x14ac:dyDescent="0.25">
      <c r="A159" s="77" t="s">
        <v>3053</v>
      </c>
      <c r="B159" s="152" t="s">
        <v>985</v>
      </c>
      <c r="C159" s="130">
        <v>0</v>
      </c>
      <c r="G159" s="215"/>
      <c r="H159" s="210"/>
      <c r="I159" s="80"/>
      <c r="N159" s="215"/>
    </row>
    <row r="160" spans="1:14" ht="15.95" customHeight="1" x14ac:dyDescent="0.25">
      <c r="A160" s="77" t="s">
        <v>3054</v>
      </c>
      <c r="B160" s="152" t="s">
        <v>985</v>
      </c>
      <c r="C160" s="130">
        <v>0</v>
      </c>
      <c r="G160" s="215"/>
      <c r="H160" s="210"/>
      <c r="I160" s="80"/>
      <c r="N160" s="215"/>
    </row>
    <row r="161" spans="1:14" ht="15.95" customHeight="1" x14ac:dyDescent="0.25">
      <c r="A161" s="77" t="s">
        <v>3055</v>
      </c>
      <c r="B161" s="152" t="s">
        <v>985</v>
      </c>
      <c r="C161" s="130"/>
      <c r="G161" s="215"/>
      <c r="H161" s="210"/>
      <c r="I161" s="80"/>
      <c r="N161" s="215"/>
    </row>
    <row r="162" spans="1:14" ht="15.95" customHeight="1" x14ac:dyDescent="0.25">
      <c r="A162" s="77" t="s">
        <v>3056</v>
      </c>
      <c r="B162" s="152" t="s">
        <v>985</v>
      </c>
      <c r="C162" s="130"/>
      <c r="G162" s="215"/>
      <c r="H162" s="210"/>
      <c r="I162" s="80"/>
      <c r="N162" s="215"/>
    </row>
    <row r="163" spans="1:14" ht="15.95" customHeight="1" x14ac:dyDescent="0.25">
      <c r="A163" s="77" t="s">
        <v>3057</v>
      </c>
      <c r="B163" s="152" t="s">
        <v>985</v>
      </c>
      <c r="C163" s="130"/>
      <c r="G163" s="215"/>
      <c r="H163" s="210"/>
      <c r="I163" s="80"/>
      <c r="N163" s="215"/>
    </row>
    <row r="164" spans="1:14" ht="15.95" customHeight="1" x14ac:dyDescent="0.25">
      <c r="A164" s="77" t="s">
        <v>3058</v>
      </c>
      <c r="B164" s="152" t="s">
        <v>985</v>
      </c>
      <c r="C164" s="130"/>
      <c r="G164" s="215"/>
      <c r="H164" s="210"/>
      <c r="I164" s="80"/>
      <c r="N164" s="215"/>
    </row>
    <row r="165" spans="1:14" ht="15.95" customHeight="1" x14ac:dyDescent="0.25">
      <c r="A165" s="77" t="s">
        <v>3059</v>
      </c>
      <c r="B165" s="152" t="s">
        <v>985</v>
      </c>
      <c r="C165" s="130"/>
      <c r="G165" s="215"/>
      <c r="H165" s="210"/>
      <c r="I165" s="80"/>
      <c r="N165" s="215"/>
    </row>
    <row r="166" spans="1:14" ht="15.95" customHeight="1" x14ac:dyDescent="0.25">
      <c r="A166" s="77" t="s">
        <v>3060</v>
      </c>
      <c r="B166" s="152" t="s">
        <v>985</v>
      </c>
      <c r="C166" s="130"/>
      <c r="G166" s="215"/>
      <c r="H166" s="210"/>
      <c r="I166" s="80"/>
      <c r="N166" s="215"/>
    </row>
    <row r="167" spans="1:14" ht="15.95" customHeight="1" x14ac:dyDescent="0.25">
      <c r="A167" s="77" t="s">
        <v>3061</v>
      </c>
      <c r="B167" s="152" t="s">
        <v>985</v>
      </c>
      <c r="C167" s="130"/>
      <c r="G167" s="215"/>
      <c r="H167" s="210"/>
      <c r="I167" s="80"/>
      <c r="N167" s="215"/>
    </row>
    <row r="168" spans="1:14" ht="15.95" customHeight="1" x14ac:dyDescent="0.25">
      <c r="A168" s="77" t="s">
        <v>3062</v>
      </c>
      <c r="B168" s="152" t="s">
        <v>985</v>
      </c>
      <c r="C168" s="130"/>
      <c r="G168" s="215"/>
      <c r="H168" s="210"/>
      <c r="I168" s="80"/>
      <c r="N168" s="215"/>
    </row>
    <row r="169" spans="1:14" ht="15.95" customHeight="1" x14ac:dyDescent="0.25">
      <c r="A169" s="77" t="s">
        <v>3063</v>
      </c>
      <c r="B169" s="152" t="s">
        <v>985</v>
      </c>
      <c r="C169" s="81"/>
      <c r="G169" s="215"/>
      <c r="H169" s="210"/>
      <c r="I169" s="80"/>
      <c r="N169" s="215"/>
    </row>
    <row r="170" spans="1:14" ht="15.95" customHeight="1" x14ac:dyDescent="0.25">
      <c r="A170" s="83"/>
      <c r="B170" s="84" t="s">
        <v>1018</v>
      </c>
      <c r="C170" s="83" t="s">
        <v>1614</v>
      </c>
      <c r="D170" s="83"/>
      <c r="E170" s="83"/>
      <c r="F170" s="86"/>
      <c r="G170" s="86"/>
      <c r="H170" s="210"/>
      <c r="I170" s="132"/>
      <c r="J170" s="103"/>
      <c r="K170" s="103"/>
      <c r="L170" s="103"/>
      <c r="M170" s="104"/>
      <c r="N170" s="104"/>
    </row>
    <row r="171" spans="1:14" ht="15.95" customHeight="1" x14ac:dyDescent="0.25">
      <c r="A171" s="77" t="s">
        <v>3064</v>
      </c>
      <c r="B171" s="77" t="s">
        <v>1020</v>
      </c>
      <c r="C171" s="130">
        <v>0</v>
      </c>
      <c r="D171" s="210"/>
      <c r="E171" s="210"/>
      <c r="F171" s="210"/>
      <c r="G171" s="210"/>
      <c r="H171" s="210"/>
      <c r="K171" s="210"/>
      <c r="L171" s="210"/>
      <c r="M171" s="210"/>
      <c r="N171" s="210"/>
    </row>
    <row r="172" spans="1:14" ht="15.95" customHeight="1" x14ac:dyDescent="0.25">
      <c r="A172" s="77" t="s">
        <v>3065</v>
      </c>
      <c r="B172" s="77" t="s">
        <v>1022</v>
      </c>
      <c r="C172" s="130">
        <v>0</v>
      </c>
      <c r="D172" s="210"/>
      <c r="E172" s="210"/>
      <c r="F172" s="210"/>
      <c r="G172" s="210"/>
      <c r="H172" s="210"/>
      <c r="K172" s="210"/>
      <c r="L172" s="210"/>
      <c r="M172" s="210"/>
      <c r="N172" s="210"/>
    </row>
    <row r="173" spans="1:14" ht="15.95" customHeight="1" x14ac:dyDescent="0.25">
      <c r="A173" s="77" t="s">
        <v>3066</v>
      </c>
      <c r="B173" s="77" t="s">
        <v>371</v>
      </c>
      <c r="C173" s="130">
        <v>0</v>
      </c>
      <c r="D173" s="210"/>
      <c r="E173" s="210"/>
      <c r="F173" s="210"/>
      <c r="G173" s="210"/>
      <c r="H173" s="210"/>
      <c r="K173" s="210"/>
      <c r="L173" s="210"/>
      <c r="M173" s="210"/>
      <c r="N173" s="210"/>
    </row>
    <row r="174" spans="1:14" ht="15.95" customHeight="1" outlineLevel="1" x14ac:dyDescent="0.25">
      <c r="A174" s="77" t="s">
        <v>3067</v>
      </c>
      <c r="C174" s="91"/>
      <c r="D174" s="210"/>
      <c r="E174" s="210"/>
      <c r="F174" s="210"/>
      <c r="G174" s="210"/>
      <c r="H174" s="210"/>
      <c r="K174" s="210"/>
      <c r="L174" s="210"/>
      <c r="M174" s="210"/>
      <c r="N174" s="210"/>
    </row>
    <row r="175" spans="1:14" ht="15.95" customHeight="1" outlineLevel="1" x14ac:dyDescent="0.25">
      <c r="A175" s="77" t="s">
        <v>3068</v>
      </c>
      <c r="C175" s="91"/>
      <c r="D175" s="210"/>
      <c r="E175" s="210"/>
      <c r="F175" s="210"/>
      <c r="G175" s="210"/>
      <c r="H175" s="210"/>
      <c r="K175" s="210"/>
      <c r="L175" s="210"/>
      <c r="M175" s="210"/>
      <c r="N175" s="210"/>
    </row>
    <row r="176" spans="1:14" ht="15.95" customHeight="1" outlineLevel="1" x14ac:dyDescent="0.25">
      <c r="A176" s="77" t="s">
        <v>3069</v>
      </c>
      <c r="C176" s="91"/>
      <c r="D176" s="210"/>
      <c r="E176" s="210"/>
      <c r="F176" s="210"/>
      <c r="G176" s="210"/>
      <c r="H176" s="210"/>
      <c r="K176" s="210"/>
      <c r="L176" s="210"/>
      <c r="M176" s="210"/>
      <c r="N176" s="210"/>
    </row>
    <row r="177" spans="1:14" ht="15.95" customHeight="1" outlineLevel="1" x14ac:dyDescent="0.25">
      <c r="A177" s="77" t="s">
        <v>3070</v>
      </c>
      <c r="C177" s="91"/>
      <c r="D177" s="210"/>
      <c r="E177" s="210"/>
      <c r="F177" s="210"/>
      <c r="G177" s="210"/>
      <c r="H177" s="210"/>
      <c r="K177" s="210"/>
      <c r="L177" s="210"/>
      <c r="M177" s="210"/>
      <c r="N177" s="210"/>
    </row>
    <row r="178" spans="1:14" ht="15.95" customHeight="1" x14ac:dyDescent="0.25">
      <c r="A178" s="83"/>
      <c r="B178" s="84" t="s">
        <v>1030</v>
      </c>
      <c r="C178" s="83" t="s">
        <v>1614</v>
      </c>
      <c r="D178" s="83"/>
      <c r="E178" s="83"/>
      <c r="F178" s="86"/>
      <c r="G178" s="86"/>
      <c r="H178" s="210"/>
      <c r="I178" s="132"/>
      <c r="J178" s="103"/>
      <c r="K178" s="103"/>
      <c r="L178" s="103"/>
      <c r="M178" s="104"/>
      <c r="N178" s="104"/>
    </row>
    <row r="179" spans="1:14" ht="15.95" customHeight="1" x14ac:dyDescent="0.25">
      <c r="A179" s="77" t="s">
        <v>3071</v>
      </c>
      <c r="B179" s="77" t="s">
        <v>1032</v>
      </c>
      <c r="C179" s="130">
        <v>0</v>
      </c>
      <c r="D179" s="138"/>
      <c r="E179" s="138"/>
      <c r="F179" s="93"/>
      <c r="G179" s="95"/>
      <c r="H179" s="210"/>
      <c r="K179" s="138"/>
      <c r="L179" s="138"/>
      <c r="M179" s="93"/>
      <c r="N179" s="95"/>
    </row>
    <row r="180" spans="1:14" ht="15.95" customHeight="1" x14ac:dyDescent="0.25">
      <c r="A180" s="77" t="s">
        <v>3072</v>
      </c>
      <c r="B180" s="77" t="s">
        <v>1034</v>
      </c>
      <c r="C180" s="130">
        <v>0</v>
      </c>
      <c r="D180" s="138"/>
      <c r="E180" s="138"/>
      <c r="F180" s="93"/>
      <c r="G180" s="95"/>
      <c r="H180" s="210"/>
      <c r="K180" s="138"/>
      <c r="L180" s="138"/>
      <c r="M180" s="93"/>
      <c r="N180" s="95"/>
    </row>
    <row r="181" spans="1:14" ht="15.95" customHeight="1" x14ac:dyDescent="0.25">
      <c r="A181" s="77" t="s">
        <v>3073</v>
      </c>
      <c r="B181" s="77" t="s">
        <v>371</v>
      </c>
      <c r="C181" s="130">
        <v>0</v>
      </c>
      <c r="D181" s="138"/>
      <c r="E181" s="138"/>
      <c r="F181" s="93"/>
      <c r="G181" s="95"/>
      <c r="H181" s="210"/>
      <c r="K181" s="138"/>
      <c r="L181" s="138"/>
      <c r="M181" s="93"/>
      <c r="N181" s="95"/>
    </row>
    <row r="182" spans="1:14" ht="15.95" customHeight="1" outlineLevel="1" x14ac:dyDescent="0.25">
      <c r="A182" s="77" t="s">
        <v>3074</v>
      </c>
      <c r="C182" s="91"/>
      <c r="D182" s="138"/>
      <c r="E182" s="138"/>
      <c r="F182" s="93"/>
      <c r="G182" s="95"/>
      <c r="H182" s="210"/>
      <c r="K182" s="138"/>
      <c r="L182" s="138"/>
      <c r="M182" s="93"/>
      <c r="N182" s="95"/>
    </row>
    <row r="183" spans="1:14" ht="15.95" customHeight="1" outlineLevel="1" x14ac:dyDescent="0.25">
      <c r="A183" s="77" t="s">
        <v>3075</v>
      </c>
      <c r="C183" s="91"/>
      <c r="D183" s="138"/>
      <c r="E183" s="138"/>
      <c r="F183" s="93"/>
      <c r="G183" s="95"/>
      <c r="H183" s="210"/>
      <c r="K183" s="138"/>
      <c r="L183" s="138"/>
      <c r="M183" s="93"/>
      <c r="N183" s="95"/>
    </row>
    <row r="184" spans="1:14" ht="15.95" customHeight="1" outlineLevel="1" x14ac:dyDescent="0.25">
      <c r="A184" s="77" t="s">
        <v>3076</v>
      </c>
      <c r="C184" s="91"/>
      <c r="D184" s="138"/>
      <c r="E184" s="138"/>
      <c r="F184" s="93"/>
      <c r="G184" s="95"/>
      <c r="H184" s="210"/>
      <c r="K184" s="138"/>
      <c r="L184" s="138"/>
      <c r="M184" s="93"/>
      <c r="N184" s="95"/>
    </row>
    <row r="185" spans="1:14" ht="15.95" customHeight="1" outlineLevel="1" x14ac:dyDescent="0.25">
      <c r="A185" s="77" t="s">
        <v>3077</v>
      </c>
      <c r="C185" s="91"/>
      <c r="D185" s="138"/>
      <c r="E185" s="138"/>
      <c r="F185" s="93"/>
      <c r="G185" s="95"/>
      <c r="H185" s="210"/>
      <c r="K185" s="138"/>
      <c r="L185" s="138"/>
      <c r="M185" s="93"/>
      <c r="N185" s="95"/>
    </row>
    <row r="186" spans="1:14" ht="15.95" customHeight="1" outlineLevel="1" x14ac:dyDescent="0.25">
      <c r="A186" s="77" t="s">
        <v>3078</v>
      </c>
      <c r="C186" s="91"/>
      <c r="D186" s="138"/>
      <c r="E186" s="138"/>
      <c r="F186" s="93"/>
      <c r="G186" s="95"/>
      <c r="H186" s="210"/>
      <c r="K186" s="138"/>
      <c r="L186" s="138"/>
      <c r="M186" s="93"/>
      <c r="N186" s="95"/>
    </row>
    <row r="187" spans="1:14" ht="15.95" customHeight="1" outlineLevel="1" x14ac:dyDescent="0.25">
      <c r="A187" s="77" t="s">
        <v>3079</v>
      </c>
      <c r="C187" s="91"/>
      <c r="D187" s="138"/>
      <c r="E187" s="138"/>
      <c r="F187" s="93"/>
      <c r="G187" s="95"/>
      <c r="H187" s="210"/>
      <c r="K187" s="138"/>
      <c r="L187" s="138"/>
      <c r="M187" s="93"/>
      <c r="N187" s="95"/>
    </row>
    <row r="188" spans="1:14" ht="15.95" customHeight="1" x14ac:dyDescent="0.25">
      <c r="A188" s="83"/>
      <c r="B188" s="84" t="s">
        <v>1742</v>
      </c>
      <c r="C188" s="83" t="s">
        <v>331</v>
      </c>
      <c r="D188" s="83"/>
      <c r="E188" s="83"/>
      <c r="F188" s="83" t="s">
        <v>1614</v>
      </c>
      <c r="G188" s="86"/>
      <c r="H188" s="210"/>
      <c r="I188" s="132"/>
      <c r="J188" s="103"/>
      <c r="K188" s="103"/>
      <c r="L188" s="103"/>
      <c r="M188" s="103"/>
      <c r="N188" s="104"/>
    </row>
    <row r="189" spans="1:14" ht="15.95" customHeight="1" x14ac:dyDescent="0.25">
      <c r="A189" s="77" t="s">
        <v>3080</v>
      </c>
      <c r="B189" s="87" t="s">
        <v>1744</v>
      </c>
      <c r="C189" s="134">
        <v>0</v>
      </c>
      <c r="D189" s="138"/>
      <c r="E189" s="138"/>
      <c r="F189" s="96" t="str">
        <f>IF(OR($C$193=0,NOT(ISNUMBER($C$193)),NOT(ISNUMBER(C189))),"",C189/$C$193)</f>
        <v/>
      </c>
      <c r="G189" s="95"/>
      <c r="H189" s="210"/>
      <c r="I189" s="80"/>
      <c r="K189" s="138"/>
      <c r="L189" s="138"/>
      <c r="M189" s="97"/>
      <c r="N189" s="95"/>
    </row>
    <row r="190" spans="1:14" ht="15.95" customHeight="1" x14ac:dyDescent="0.25">
      <c r="A190" s="77" t="s">
        <v>3081</v>
      </c>
      <c r="B190" s="87" t="s">
        <v>1746</v>
      </c>
      <c r="C190" s="134">
        <v>0</v>
      </c>
      <c r="D190" s="138"/>
      <c r="E190" s="138"/>
      <c r="F190" s="96" t="str">
        <f>IF(OR($C$193=0,NOT(ISNUMBER($C$193)),NOT(ISNUMBER(C190))),"",C190/$C$193)</f>
        <v/>
      </c>
      <c r="G190" s="95"/>
      <c r="H190" s="210"/>
      <c r="I190" s="80"/>
      <c r="K190" s="138"/>
      <c r="L190" s="138"/>
      <c r="M190" s="97"/>
      <c r="N190" s="95"/>
    </row>
    <row r="191" spans="1:14" ht="15.95" customHeight="1" x14ac:dyDescent="0.25">
      <c r="A191" s="77" t="s">
        <v>3082</v>
      </c>
      <c r="B191" s="87" t="s">
        <v>1748</v>
      </c>
      <c r="C191" s="134">
        <v>0</v>
      </c>
      <c r="D191" s="138"/>
      <c r="E191" s="138"/>
      <c r="F191" s="96" t="str">
        <f>IF(OR($C$193=0,NOT(ISNUMBER($C$193)),NOT(ISNUMBER(C191))),"",C191/$C$193)</f>
        <v/>
      </c>
      <c r="G191" s="95"/>
      <c r="H191" s="210"/>
      <c r="I191" s="80"/>
      <c r="K191" s="138"/>
      <c r="L191" s="138"/>
      <c r="M191" s="97"/>
      <c r="N191" s="95"/>
    </row>
    <row r="192" spans="1:14" ht="15" customHeight="1" x14ac:dyDescent="0.25">
      <c r="A192" s="77" t="s">
        <v>3083</v>
      </c>
      <c r="B192" s="87" t="s">
        <v>1750</v>
      </c>
      <c r="C192" s="134">
        <v>0</v>
      </c>
      <c r="D192" s="138"/>
      <c r="E192" s="138"/>
      <c r="F192" s="96" t="str">
        <f>IF(OR($C$193=0,NOT(ISNUMBER($C$193)),NOT(ISNUMBER(C192))),"",C192/$C$193)</f>
        <v/>
      </c>
      <c r="G192" s="95"/>
      <c r="H192" s="210"/>
      <c r="I192" s="80"/>
      <c r="K192" s="138"/>
      <c r="L192" s="138"/>
      <c r="M192" s="97"/>
      <c r="N192" s="95"/>
    </row>
    <row r="193" spans="1:14" ht="15" customHeight="1" x14ac:dyDescent="0.25">
      <c r="A193" s="77" t="s">
        <v>3084</v>
      </c>
      <c r="B193" s="98" t="s">
        <v>373</v>
      </c>
      <c r="C193" s="99">
        <f>SUM(C189:C192)</f>
        <v>0</v>
      </c>
      <c r="D193" s="138"/>
      <c r="E193" s="138"/>
      <c r="F193" s="92">
        <f>SUM(F189:F192)</f>
        <v>0</v>
      </c>
      <c r="G193" s="95"/>
      <c r="H193" s="210"/>
      <c r="I193" s="80"/>
      <c r="K193" s="138"/>
      <c r="L193" s="138"/>
      <c r="M193" s="97"/>
      <c r="N193" s="95"/>
    </row>
    <row r="194" spans="1:14" ht="15" customHeight="1" outlineLevel="1" x14ac:dyDescent="0.25">
      <c r="A194" s="77" t="s">
        <v>3085</v>
      </c>
      <c r="B194" s="122" t="s">
        <v>1753</v>
      </c>
      <c r="C194" s="81"/>
      <c r="D194" s="138"/>
      <c r="E194" s="138"/>
      <c r="F194" s="123" t="str">
        <f t="shared" ref="F194:F200" si="2">IF(OR($C$193=0,NOT(ISNUMBER($C$193)),NOT(ISNUMBER(C194))),"",C194/$C$193)</f>
        <v/>
      </c>
      <c r="G194" s="95"/>
      <c r="H194" s="210"/>
      <c r="I194" s="80"/>
      <c r="K194" s="138"/>
      <c r="L194" s="138"/>
      <c r="M194" s="97"/>
      <c r="N194" s="95"/>
    </row>
    <row r="195" spans="1:14" ht="15" customHeight="1" outlineLevel="1" x14ac:dyDescent="0.25">
      <c r="A195" s="77" t="s">
        <v>3086</v>
      </c>
      <c r="B195" s="122" t="s">
        <v>1755</v>
      </c>
      <c r="C195" s="81"/>
      <c r="D195" s="138"/>
      <c r="E195" s="138"/>
      <c r="F195" s="123" t="str">
        <f t="shared" si="2"/>
        <v/>
      </c>
      <c r="G195" s="95"/>
      <c r="H195" s="210"/>
      <c r="I195" s="80"/>
      <c r="K195" s="138"/>
      <c r="L195" s="138"/>
      <c r="M195" s="97"/>
      <c r="N195" s="95"/>
    </row>
    <row r="196" spans="1:14" ht="15" customHeight="1" outlineLevel="1" x14ac:dyDescent="0.25">
      <c r="A196" s="77" t="s">
        <v>3087</v>
      </c>
      <c r="B196" s="122" t="s">
        <v>1757</v>
      </c>
      <c r="C196" s="81"/>
      <c r="D196" s="138"/>
      <c r="E196" s="138"/>
      <c r="F196" s="123" t="str">
        <f t="shared" si="2"/>
        <v/>
      </c>
      <c r="G196" s="95"/>
      <c r="H196" s="210"/>
      <c r="I196" s="80"/>
      <c r="K196" s="138"/>
      <c r="L196" s="138"/>
      <c r="M196" s="97"/>
      <c r="N196" s="95"/>
    </row>
    <row r="197" spans="1:14" ht="15" customHeight="1" outlineLevel="1" x14ac:dyDescent="0.25">
      <c r="A197" s="77" t="s">
        <v>3088</v>
      </c>
      <c r="B197" s="122" t="s">
        <v>1759</v>
      </c>
      <c r="C197" s="81"/>
      <c r="D197" s="138"/>
      <c r="E197" s="138"/>
      <c r="F197" s="123" t="str">
        <f t="shared" si="2"/>
        <v/>
      </c>
      <c r="G197" s="95"/>
      <c r="H197" s="210"/>
      <c r="I197" s="80"/>
      <c r="K197" s="138"/>
      <c r="L197" s="138"/>
      <c r="M197" s="97"/>
      <c r="N197" s="95"/>
    </row>
    <row r="198" spans="1:14" ht="15" customHeight="1" outlineLevel="1" x14ac:dyDescent="0.25">
      <c r="A198" s="77" t="s">
        <v>3089</v>
      </c>
      <c r="B198" s="122" t="s">
        <v>1761</v>
      </c>
      <c r="C198" s="81"/>
      <c r="D198" s="138"/>
      <c r="E198" s="138"/>
      <c r="F198" s="123" t="str">
        <f t="shared" si="2"/>
        <v/>
      </c>
      <c r="G198" s="95"/>
      <c r="H198" s="210"/>
      <c r="I198" s="80"/>
      <c r="K198" s="138"/>
      <c r="L198" s="138"/>
      <c r="M198" s="97"/>
      <c r="N198" s="95"/>
    </row>
    <row r="199" spans="1:14" ht="15" customHeight="1" outlineLevel="1" x14ac:dyDescent="0.25">
      <c r="A199" s="77" t="s">
        <v>3090</v>
      </c>
      <c r="B199" s="122" t="s">
        <v>1763</v>
      </c>
      <c r="C199" s="81"/>
      <c r="D199" s="138"/>
      <c r="E199" s="138"/>
      <c r="F199" s="123" t="str">
        <f t="shared" si="2"/>
        <v/>
      </c>
      <c r="G199" s="95"/>
      <c r="H199" s="210"/>
      <c r="I199" s="80"/>
      <c r="K199" s="138"/>
      <c r="L199" s="138"/>
      <c r="M199" s="97"/>
      <c r="N199" s="95"/>
    </row>
    <row r="200" spans="1:14" ht="15" customHeight="1" outlineLevel="1" x14ac:dyDescent="0.25">
      <c r="A200" s="77" t="s">
        <v>3091</v>
      </c>
      <c r="B200" s="122" t="s">
        <v>1765</v>
      </c>
      <c r="C200" s="81"/>
      <c r="D200" s="138"/>
      <c r="E200" s="138"/>
      <c r="F200" s="123" t="str">
        <f t="shared" si="2"/>
        <v/>
      </c>
      <c r="G200" s="95"/>
      <c r="H200" s="210"/>
      <c r="I200" s="80"/>
      <c r="K200" s="138"/>
      <c r="L200" s="138"/>
      <c r="M200" s="97"/>
      <c r="N200" s="95"/>
    </row>
    <row r="201" spans="1:14" ht="15" customHeight="1" outlineLevel="1" x14ac:dyDescent="0.25">
      <c r="A201" s="77" t="s">
        <v>3092</v>
      </c>
      <c r="B201" s="101"/>
      <c r="D201" s="138"/>
      <c r="E201" s="138"/>
      <c r="F201" s="97"/>
      <c r="G201" s="95"/>
      <c r="H201" s="210"/>
      <c r="I201" s="80"/>
      <c r="K201" s="138"/>
      <c r="L201" s="138"/>
      <c r="M201" s="97"/>
      <c r="N201" s="95"/>
    </row>
    <row r="202" spans="1:14" ht="15" customHeight="1" outlineLevel="1" x14ac:dyDescent="0.25">
      <c r="A202" s="77" t="s">
        <v>3093</v>
      </c>
      <c r="B202" s="101"/>
      <c r="D202" s="138"/>
      <c r="E202" s="138"/>
      <c r="F202" s="97"/>
      <c r="G202" s="95"/>
      <c r="H202" s="210"/>
      <c r="I202" s="80"/>
      <c r="K202" s="138"/>
      <c r="L202" s="138"/>
      <c r="M202" s="97"/>
      <c r="N202" s="95"/>
    </row>
    <row r="203" spans="1:14" ht="15" customHeight="1" outlineLevel="1" x14ac:dyDescent="0.25">
      <c r="A203" s="77" t="s">
        <v>3094</v>
      </c>
      <c r="B203" s="101"/>
      <c r="D203" s="138"/>
      <c r="E203" s="138"/>
      <c r="F203" s="97"/>
      <c r="G203" s="95"/>
      <c r="H203" s="210"/>
      <c r="I203" s="80"/>
      <c r="K203" s="138"/>
      <c r="L203" s="138"/>
      <c r="M203" s="97"/>
      <c r="N203" s="95"/>
    </row>
    <row r="204" spans="1:14" ht="15" customHeight="1" outlineLevel="1" x14ac:dyDescent="0.25">
      <c r="A204" s="77" t="s">
        <v>3095</v>
      </c>
      <c r="B204" s="101"/>
      <c r="D204" s="138"/>
      <c r="E204" s="138"/>
      <c r="F204" s="97"/>
      <c r="G204" s="95"/>
      <c r="H204" s="210"/>
      <c r="I204" s="80"/>
      <c r="K204" s="138"/>
      <c r="L204" s="138"/>
      <c r="M204" s="97"/>
      <c r="N204" s="95"/>
    </row>
    <row r="205" spans="1:14" ht="15" customHeight="1" outlineLevel="1" x14ac:dyDescent="0.25">
      <c r="A205" s="77" t="s">
        <v>3096</v>
      </c>
      <c r="B205" s="80"/>
      <c r="D205" s="138"/>
      <c r="E205" s="138"/>
      <c r="F205" s="97"/>
      <c r="G205" s="95"/>
      <c r="H205" s="210"/>
      <c r="I205" s="80"/>
      <c r="K205" s="138"/>
      <c r="L205" s="138"/>
      <c r="M205" s="97"/>
      <c r="N205" s="95"/>
    </row>
    <row r="206" spans="1:14" ht="15.95" customHeight="1" outlineLevel="1" x14ac:dyDescent="0.25">
      <c r="A206" s="77" t="s">
        <v>3097</v>
      </c>
      <c r="B206" s="68"/>
      <c r="C206" s="68"/>
      <c r="D206" s="68"/>
      <c r="E206" s="68"/>
      <c r="F206" s="97"/>
      <c r="G206" s="95"/>
      <c r="H206" s="210"/>
      <c r="I206" s="137"/>
      <c r="J206" s="80"/>
      <c r="K206" s="138"/>
      <c r="L206" s="138"/>
      <c r="M206" s="93"/>
      <c r="N206" s="95"/>
    </row>
    <row r="207" spans="1:14" ht="15" customHeight="1" x14ac:dyDescent="0.25">
      <c r="A207" s="83"/>
      <c r="B207" s="108" t="s">
        <v>1772</v>
      </c>
      <c r="C207" s="83" t="s">
        <v>1614</v>
      </c>
      <c r="D207" s="83"/>
      <c r="E207" s="83"/>
      <c r="F207" s="86"/>
      <c r="G207" s="86"/>
      <c r="H207" s="210"/>
      <c r="I207" s="132"/>
      <c r="J207" s="103"/>
      <c r="K207" s="103"/>
      <c r="L207" s="103"/>
      <c r="M207" s="104"/>
      <c r="N207" s="104"/>
    </row>
    <row r="208" spans="1:14" ht="15.95" customHeight="1" x14ac:dyDescent="0.25">
      <c r="A208" s="77" t="s">
        <v>3098</v>
      </c>
      <c r="B208" s="77" t="s">
        <v>1059</v>
      </c>
      <c r="C208" s="130">
        <v>0</v>
      </c>
      <c r="D208" s="210"/>
      <c r="E208" s="67"/>
      <c r="F208" s="67"/>
      <c r="G208" s="210"/>
      <c r="H208" s="210"/>
      <c r="K208" s="210"/>
      <c r="L208" s="67"/>
      <c r="M208" s="67"/>
      <c r="N208" s="210"/>
    </row>
    <row r="209" spans="1:14" ht="15.95" customHeight="1" outlineLevel="1" x14ac:dyDescent="0.25">
      <c r="A209" s="77" t="s">
        <v>3099</v>
      </c>
      <c r="B209" s="111" t="s">
        <v>1061</v>
      </c>
      <c r="C209" s="130">
        <v>0</v>
      </c>
      <c r="D209" s="210"/>
      <c r="E209" s="67"/>
      <c r="F209" s="67"/>
      <c r="G209" s="210"/>
      <c r="H209" s="210"/>
      <c r="K209" s="210"/>
      <c r="L209" s="67"/>
      <c r="M209" s="67"/>
      <c r="N209" s="210"/>
    </row>
    <row r="210" spans="1:14" ht="15.95" customHeight="1" outlineLevel="1" x14ac:dyDescent="0.25">
      <c r="A210" s="77" t="s">
        <v>3100</v>
      </c>
      <c r="D210" s="210"/>
      <c r="E210" s="67"/>
      <c r="F210" s="67"/>
      <c r="G210" s="210"/>
      <c r="H210" s="210"/>
      <c r="K210" s="210"/>
      <c r="L210" s="67"/>
      <c r="M210" s="67"/>
      <c r="N210" s="210"/>
    </row>
    <row r="211" spans="1:14" ht="15.95" customHeight="1" outlineLevel="1" x14ac:dyDescent="0.25">
      <c r="A211" s="77" t="s">
        <v>3101</v>
      </c>
      <c r="D211" s="210"/>
      <c r="E211" s="67"/>
      <c r="F211" s="67"/>
      <c r="G211" s="210"/>
      <c r="H211" s="210"/>
      <c r="K211" s="210"/>
      <c r="L211" s="67"/>
      <c r="M211" s="67"/>
      <c r="N211" s="210"/>
    </row>
    <row r="212" spans="1:14" ht="15.95" customHeight="1" outlineLevel="1" x14ac:dyDescent="0.25">
      <c r="A212" s="77" t="s">
        <v>3102</v>
      </c>
      <c r="D212" s="210"/>
      <c r="E212" s="67"/>
      <c r="F212" s="67"/>
      <c r="G212" s="210"/>
      <c r="H212" s="210"/>
      <c r="K212" s="210"/>
      <c r="L212" s="67"/>
      <c r="M212" s="67"/>
      <c r="N212" s="210"/>
    </row>
    <row r="213" spans="1:14" ht="15.95" customHeight="1" x14ac:dyDescent="0.25">
      <c r="A213" s="83"/>
      <c r="B213" s="84" t="s">
        <v>1778</v>
      </c>
      <c r="C213" s="83" t="s">
        <v>1614</v>
      </c>
      <c r="D213" s="83"/>
      <c r="E213" s="83"/>
      <c r="F213" s="86"/>
      <c r="G213" s="86"/>
      <c r="H213" s="210"/>
      <c r="I213" s="132"/>
      <c r="J213" s="103"/>
      <c r="K213" s="103"/>
      <c r="L213" s="103"/>
      <c r="M213" s="104"/>
      <c r="N213" s="104"/>
    </row>
    <row r="214" spans="1:14" ht="15" customHeight="1" x14ac:dyDescent="0.25">
      <c r="A214" s="77" t="s">
        <v>3103</v>
      </c>
      <c r="B214" s="77" t="s">
        <v>1780</v>
      </c>
      <c r="C214" s="130" t="s">
        <v>1781</v>
      </c>
      <c r="D214" s="210"/>
      <c r="E214" s="210"/>
      <c r="F214" s="210"/>
      <c r="G214" s="210"/>
      <c r="H214" s="210"/>
      <c r="K214" s="210"/>
      <c r="L214" s="210"/>
      <c r="M214" s="210"/>
      <c r="N214" s="210"/>
    </row>
    <row r="215" spans="1:14" ht="15.95" customHeight="1" outlineLevel="1" x14ac:dyDescent="0.25">
      <c r="A215" s="77" t="s">
        <v>3104</v>
      </c>
      <c r="D215" s="210"/>
      <c r="E215" s="210"/>
      <c r="F215" s="210"/>
      <c r="G215" s="210"/>
      <c r="H215" s="210"/>
      <c r="K215" s="210"/>
      <c r="L215" s="210"/>
      <c r="M215" s="210"/>
      <c r="N215" s="210"/>
    </row>
    <row r="216" spans="1:14" ht="15.95" customHeight="1" outlineLevel="1" x14ac:dyDescent="0.25">
      <c r="A216" s="77" t="s">
        <v>3105</v>
      </c>
      <c r="D216" s="210"/>
      <c r="E216" s="210"/>
      <c r="F216" s="210"/>
      <c r="G216" s="210"/>
      <c r="H216" s="210"/>
      <c r="K216" s="210"/>
      <c r="L216" s="210"/>
      <c r="M216" s="210"/>
      <c r="N216" s="210"/>
    </row>
    <row r="217" spans="1:14" ht="15.95" customHeight="1" outlineLevel="1" x14ac:dyDescent="0.25">
      <c r="A217" s="77" t="s">
        <v>3106</v>
      </c>
      <c r="D217" s="210"/>
      <c r="E217" s="210"/>
      <c r="F217" s="210"/>
      <c r="G217" s="210"/>
      <c r="H217" s="210"/>
      <c r="K217" s="210"/>
      <c r="L217" s="210"/>
      <c r="M217" s="210"/>
      <c r="N217" s="210"/>
    </row>
    <row r="218" spans="1:14" ht="15.95" customHeight="1" outlineLevel="1" x14ac:dyDescent="0.25">
      <c r="A218" s="77" t="s">
        <v>3107</v>
      </c>
      <c r="D218" s="210"/>
      <c r="E218" s="210"/>
      <c r="F218" s="210"/>
      <c r="G218" s="210"/>
      <c r="H218" s="210"/>
      <c r="K218" s="210"/>
      <c r="L218" s="210"/>
      <c r="M218" s="210"/>
      <c r="N218" s="210"/>
    </row>
    <row r="219" spans="1:14" ht="15.95" customHeight="1" outlineLevel="1" x14ac:dyDescent="0.25">
      <c r="A219" s="77" t="s">
        <v>3108</v>
      </c>
    </row>
    <row r="220" spans="1:14" ht="15.95" customHeight="1" outlineLevel="1" x14ac:dyDescent="0.25">
      <c r="A220" s="77" t="s">
        <v>3109</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G9" sqref="G9"/>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heetViews>
  <sheetFormatPr baseColWidth="10" defaultColWidth="8.85546875" defaultRowHeight="15" x14ac:dyDescent="0.25"/>
  <cols>
    <col min="1" max="1" width="8.85546875" style="210" customWidth="1"/>
    <col min="2" max="10" width="12.140625" style="210" customWidth="1"/>
    <col min="11" max="13" width="8.85546875" style="210" customWidth="1"/>
    <col min="14" max="16384" width="8.85546875" style="210"/>
  </cols>
  <sheetData>
    <row r="1" spans="2:10" ht="15.95" customHeight="1" thickBot="1" x14ac:dyDescent="0.3"/>
    <row r="2" spans="2:10" x14ac:dyDescent="0.25">
      <c r="B2" s="13"/>
      <c r="C2" s="14"/>
      <c r="D2" s="14"/>
      <c r="E2" s="14"/>
      <c r="F2" s="14"/>
      <c r="G2" s="14"/>
      <c r="H2" s="14"/>
      <c r="I2" s="14"/>
      <c r="J2" s="15"/>
    </row>
    <row r="3" spans="2:10" x14ac:dyDescent="0.25">
      <c r="B3" s="16"/>
      <c r="C3" s="17"/>
      <c r="D3" s="17"/>
      <c r="E3" s="17"/>
      <c r="F3" s="17"/>
      <c r="G3" s="17"/>
      <c r="H3" s="17"/>
      <c r="I3" s="17"/>
      <c r="J3" s="18"/>
    </row>
    <row r="4" spans="2:10" x14ac:dyDescent="0.25">
      <c r="B4" s="16"/>
      <c r="C4" s="17"/>
      <c r="D4" s="17"/>
      <c r="E4" s="17"/>
      <c r="F4" s="17"/>
      <c r="G4" s="17"/>
      <c r="H4" s="17"/>
      <c r="I4" s="17"/>
      <c r="J4" s="18"/>
    </row>
    <row r="5" spans="2:10" ht="30.95" customHeight="1" x14ac:dyDescent="0.3">
      <c r="B5" s="16"/>
      <c r="C5" s="17"/>
      <c r="D5" s="17"/>
      <c r="E5" s="19"/>
      <c r="F5" s="20" t="s">
        <v>161</v>
      </c>
      <c r="G5" s="17"/>
      <c r="H5" s="17"/>
      <c r="I5" s="17"/>
      <c r="J5" s="18"/>
    </row>
    <row r="6" spans="2:10" ht="41.25" customHeight="1" x14ac:dyDescent="0.25">
      <c r="B6" s="16"/>
      <c r="C6" s="17"/>
      <c r="D6" s="384" t="s">
        <v>162</v>
      </c>
      <c r="E6" s="385"/>
      <c r="F6" s="385"/>
      <c r="G6" s="385"/>
      <c r="H6" s="385"/>
      <c r="I6" s="17"/>
      <c r="J6" s="18"/>
    </row>
    <row r="7" spans="2:10" ht="26.1" customHeight="1" x14ac:dyDescent="0.25">
      <c r="B7" s="16"/>
      <c r="C7" s="17"/>
      <c r="D7" s="17"/>
      <c r="E7" s="17"/>
      <c r="F7" s="177" t="s">
        <v>163</v>
      </c>
      <c r="G7" s="17"/>
      <c r="H7" s="17"/>
      <c r="I7" s="17"/>
      <c r="J7" s="18"/>
    </row>
    <row r="8" spans="2:10" ht="26.1" customHeight="1" x14ac:dyDescent="0.25">
      <c r="B8" s="16"/>
      <c r="C8" s="17"/>
      <c r="D8" s="17"/>
      <c r="E8" s="17"/>
      <c r="F8" s="177" t="s">
        <v>164</v>
      </c>
      <c r="G8" s="17"/>
      <c r="H8" s="17"/>
      <c r="I8" s="17"/>
      <c r="J8" s="18"/>
    </row>
    <row r="9" spans="2:10" ht="21" customHeight="1" x14ac:dyDescent="0.25">
      <c r="B9" s="16"/>
      <c r="C9" s="17"/>
      <c r="D9" s="17"/>
      <c r="E9" s="17"/>
      <c r="F9" s="178" t="s">
        <v>3110</v>
      </c>
      <c r="G9" s="17"/>
      <c r="H9" s="17"/>
      <c r="I9" s="17"/>
      <c r="J9" s="18"/>
    </row>
    <row r="10" spans="2:10" ht="21" customHeight="1" x14ac:dyDescent="0.25">
      <c r="B10" s="16"/>
      <c r="C10" s="17"/>
      <c r="D10" s="17"/>
      <c r="E10" s="17"/>
      <c r="F10" s="178" t="s">
        <v>165</v>
      </c>
      <c r="G10" s="17"/>
      <c r="H10" s="17"/>
      <c r="I10" s="17"/>
      <c r="J10" s="18"/>
    </row>
    <row r="11" spans="2:10" ht="21" customHeight="1" x14ac:dyDescent="0.25">
      <c r="B11" s="16"/>
      <c r="C11" s="17"/>
      <c r="D11" s="17"/>
      <c r="E11" s="17"/>
      <c r="F11" s="22"/>
      <c r="G11" s="17"/>
      <c r="H11" s="17"/>
      <c r="I11" s="17"/>
      <c r="J11" s="18"/>
    </row>
    <row r="12" spans="2:10" x14ac:dyDescent="0.25">
      <c r="B12" s="16"/>
      <c r="C12" s="17"/>
      <c r="D12" s="17"/>
      <c r="E12" s="17"/>
      <c r="F12" s="17"/>
      <c r="G12" s="17"/>
      <c r="H12" s="17"/>
      <c r="I12" s="17"/>
      <c r="J12" s="18"/>
    </row>
    <row r="13" spans="2:10" x14ac:dyDescent="0.25">
      <c r="B13" s="16"/>
      <c r="C13" s="17"/>
      <c r="D13" s="17"/>
      <c r="E13" s="17"/>
      <c r="F13" s="17"/>
      <c r="G13" s="17"/>
      <c r="H13" s="17"/>
      <c r="I13" s="17"/>
      <c r="J13" s="18"/>
    </row>
    <row r="14" spans="2:10" x14ac:dyDescent="0.25">
      <c r="B14" s="16"/>
      <c r="C14" s="17"/>
      <c r="D14" s="17"/>
      <c r="E14" s="17"/>
      <c r="F14" s="17"/>
      <c r="G14" s="17"/>
      <c r="H14" s="17"/>
      <c r="I14" s="17"/>
      <c r="J14" s="18"/>
    </row>
    <row r="15" spans="2:10" x14ac:dyDescent="0.25">
      <c r="B15" s="16"/>
      <c r="C15" s="17"/>
      <c r="D15" s="17"/>
      <c r="E15" s="17"/>
      <c r="F15" s="17"/>
      <c r="G15" s="17"/>
      <c r="H15" s="17"/>
      <c r="I15" s="17"/>
      <c r="J15" s="18"/>
    </row>
    <row r="16" spans="2:10" x14ac:dyDescent="0.25">
      <c r="B16" s="16"/>
      <c r="C16" s="17"/>
      <c r="D16" s="17"/>
      <c r="E16" s="17"/>
      <c r="F16" s="17"/>
      <c r="G16" s="17"/>
      <c r="H16" s="17"/>
      <c r="I16" s="17"/>
      <c r="J16" s="18"/>
    </row>
    <row r="17" spans="2:10" x14ac:dyDescent="0.25">
      <c r="B17" s="16"/>
      <c r="C17" s="17"/>
      <c r="D17" s="17"/>
      <c r="E17" s="17"/>
      <c r="F17" s="17"/>
      <c r="G17" s="17"/>
      <c r="H17" s="17"/>
      <c r="I17" s="17"/>
      <c r="J17" s="18"/>
    </row>
    <row r="18" spans="2:10" x14ac:dyDescent="0.25">
      <c r="B18" s="16"/>
      <c r="C18" s="17"/>
      <c r="D18" s="17"/>
      <c r="E18" s="17"/>
      <c r="F18" s="17"/>
      <c r="G18" s="17"/>
      <c r="H18" s="17"/>
      <c r="I18" s="17"/>
      <c r="J18" s="18"/>
    </row>
    <row r="19" spans="2:10" x14ac:dyDescent="0.25">
      <c r="B19" s="16"/>
      <c r="C19" s="17"/>
      <c r="D19" s="17"/>
      <c r="E19" s="17"/>
      <c r="F19" s="17"/>
      <c r="G19" s="17"/>
      <c r="H19" s="17"/>
      <c r="I19" s="17"/>
      <c r="J19" s="18"/>
    </row>
    <row r="20" spans="2:10" x14ac:dyDescent="0.25">
      <c r="B20" s="16"/>
      <c r="C20" s="17"/>
      <c r="D20" s="17"/>
      <c r="E20" s="17"/>
      <c r="F20" s="17"/>
      <c r="G20" s="17"/>
      <c r="H20" s="17"/>
      <c r="I20" s="17"/>
      <c r="J20" s="18"/>
    </row>
    <row r="21" spans="2:10" x14ac:dyDescent="0.25">
      <c r="B21" s="16"/>
      <c r="C21" s="17"/>
      <c r="D21" s="17"/>
      <c r="E21" s="17"/>
      <c r="F21" s="17"/>
      <c r="G21" s="17"/>
      <c r="H21" s="17"/>
      <c r="I21" s="17"/>
      <c r="J21" s="18"/>
    </row>
    <row r="22" spans="2:10" x14ac:dyDescent="0.25">
      <c r="B22" s="16"/>
      <c r="C22" s="17"/>
      <c r="D22" s="17"/>
      <c r="E22" s="17"/>
      <c r="F22" s="23" t="s">
        <v>166</v>
      </c>
      <c r="G22" s="17"/>
      <c r="H22" s="17"/>
      <c r="I22" s="17"/>
      <c r="J22" s="18"/>
    </row>
    <row r="23" spans="2:10" x14ac:dyDescent="0.25">
      <c r="B23" s="16"/>
      <c r="C23" s="17"/>
      <c r="D23" s="17"/>
      <c r="E23" s="17"/>
      <c r="F23" s="24"/>
      <c r="G23" s="17"/>
      <c r="H23" s="17"/>
      <c r="I23" s="17"/>
      <c r="J23" s="18"/>
    </row>
    <row r="24" spans="2:10" s="149" customFormat="1" x14ac:dyDescent="0.25">
      <c r="B24" s="200"/>
      <c r="C24" s="201"/>
      <c r="D24" s="383" t="s">
        <v>167</v>
      </c>
      <c r="E24" s="382"/>
      <c r="F24" s="382"/>
      <c r="G24" s="382"/>
      <c r="H24" s="382"/>
      <c r="I24" s="201"/>
      <c r="J24" s="202"/>
    </row>
    <row r="25" spans="2:10" s="149" customFormat="1" x14ac:dyDescent="0.25">
      <c r="B25" s="200"/>
      <c r="C25" s="201"/>
      <c r="D25" s="201"/>
      <c r="H25" s="201"/>
      <c r="I25" s="201"/>
      <c r="J25" s="202"/>
    </row>
    <row r="26" spans="2:10" s="149" customFormat="1" x14ac:dyDescent="0.25">
      <c r="B26" s="200"/>
      <c r="C26" s="201"/>
      <c r="D26" s="383" t="s">
        <v>168</v>
      </c>
      <c r="E26" s="382"/>
      <c r="F26" s="382"/>
      <c r="G26" s="382"/>
      <c r="H26" s="382"/>
      <c r="I26" s="201"/>
      <c r="J26" s="202"/>
    </row>
    <row r="27" spans="2:10" s="149" customFormat="1" x14ac:dyDescent="0.25">
      <c r="B27" s="200"/>
      <c r="C27" s="201"/>
      <c r="D27" s="199"/>
      <c r="E27" s="199"/>
      <c r="F27" s="199"/>
      <c r="G27" s="199"/>
      <c r="H27" s="199"/>
      <c r="I27" s="201"/>
      <c r="J27" s="202"/>
    </row>
    <row r="28" spans="2:10" s="149" customFormat="1" x14ac:dyDescent="0.25">
      <c r="B28" s="200"/>
      <c r="C28" s="201"/>
      <c r="D28" s="383" t="s">
        <v>169</v>
      </c>
      <c r="E28" s="382"/>
      <c r="F28" s="382"/>
      <c r="G28" s="382"/>
      <c r="H28" s="382"/>
      <c r="I28" s="201"/>
      <c r="J28" s="202"/>
    </row>
    <row r="29" spans="2:10" s="149" customFormat="1" x14ac:dyDescent="0.25">
      <c r="B29" s="200"/>
      <c r="C29" s="201"/>
      <c r="D29" s="199"/>
      <c r="E29" s="199"/>
      <c r="F29" s="199"/>
      <c r="G29" s="199"/>
      <c r="H29" s="199"/>
      <c r="I29" s="201"/>
      <c r="J29" s="202"/>
    </row>
    <row r="30" spans="2:10" s="149" customFormat="1" x14ac:dyDescent="0.25">
      <c r="B30" s="200"/>
      <c r="C30" s="201"/>
      <c r="D30" s="383" t="s">
        <v>170</v>
      </c>
      <c r="E30" s="382"/>
      <c r="F30" s="382"/>
      <c r="G30" s="382"/>
      <c r="H30" s="382"/>
      <c r="I30" s="201"/>
      <c r="J30" s="202"/>
    </row>
    <row r="31" spans="2:10" s="149" customFormat="1" x14ac:dyDescent="0.25">
      <c r="B31" s="200"/>
      <c r="C31" s="201"/>
      <c r="D31" s="199"/>
      <c r="E31" s="199"/>
      <c r="F31" s="199"/>
      <c r="G31" s="199"/>
      <c r="H31" s="199"/>
      <c r="I31" s="201"/>
      <c r="J31" s="202"/>
    </row>
    <row r="32" spans="2:10" s="149" customFormat="1" x14ac:dyDescent="0.25">
      <c r="B32" s="200"/>
      <c r="C32" s="201"/>
      <c r="D32" s="383" t="s">
        <v>171</v>
      </c>
      <c r="E32" s="382"/>
      <c r="F32" s="382"/>
      <c r="G32" s="382"/>
      <c r="H32" s="382"/>
      <c r="I32" s="201"/>
      <c r="J32" s="202"/>
    </row>
    <row r="33" spans="2:10" s="149" customFormat="1" x14ac:dyDescent="0.25">
      <c r="B33" s="200"/>
      <c r="C33" s="201"/>
      <c r="I33" s="201"/>
      <c r="J33" s="202"/>
    </row>
    <row r="34" spans="2:10" s="149" customFormat="1" x14ac:dyDescent="0.25">
      <c r="B34" s="200"/>
      <c r="C34" s="201"/>
      <c r="D34" s="383" t="s">
        <v>172</v>
      </c>
      <c r="E34" s="382"/>
      <c r="F34" s="382"/>
      <c r="G34" s="382"/>
      <c r="H34" s="382"/>
      <c r="I34" s="201"/>
      <c r="J34" s="202"/>
    </row>
    <row r="35" spans="2:10" s="149" customFormat="1" x14ac:dyDescent="0.25">
      <c r="B35" s="200"/>
      <c r="C35" s="201"/>
      <c r="D35" s="201"/>
      <c r="E35" s="201"/>
      <c r="F35" s="201"/>
      <c r="G35" s="201"/>
      <c r="H35" s="201"/>
      <c r="I35" s="201"/>
      <c r="J35" s="202"/>
    </row>
    <row r="36" spans="2:10" s="149" customFormat="1" x14ac:dyDescent="0.25">
      <c r="B36" s="200"/>
      <c r="C36" s="201"/>
      <c r="D36" s="381" t="s">
        <v>173</v>
      </c>
      <c r="E36" s="382"/>
      <c r="F36" s="382"/>
      <c r="G36" s="382"/>
      <c r="H36" s="382"/>
      <c r="I36" s="201"/>
      <c r="J36" s="202"/>
    </row>
    <row r="37" spans="2:10" s="149" customFormat="1" x14ac:dyDescent="0.25">
      <c r="B37" s="200"/>
      <c r="C37" s="201"/>
      <c r="D37" s="201"/>
      <c r="E37" s="201"/>
      <c r="F37" s="203"/>
      <c r="G37" s="201"/>
      <c r="H37" s="201"/>
      <c r="I37" s="201"/>
      <c r="J37" s="202"/>
    </row>
    <row r="38" spans="2:10" s="149" customFormat="1" x14ac:dyDescent="0.25">
      <c r="B38" s="200"/>
      <c r="C38" s="201"/>
      <c r="D38" s="381" t="s">
        <v>174</v>
      </c>
      <c r="E38" s="382"/>
      <c r="F38" s="382"/>
      <c r="G38" s="382"/>
      <c r="H38" s="382"/>
      <c r="I38" s="201"/>
      <c r="J38" s="202"/>
    </row>
    <row r="39" spans="2:10" s="149" customFormat="1" x14ac:dyDescent="0.25">
      <c r="B39" s="200"/>
      <c r="C39" s="201"/>
      <c r="I39" s="201"/>
      <c r="J39" s="202"/>
    </row>
    <row r="40" spans="2:10" s="149" customFormat="1" x14ac:dyDescent="0.25">
      <c r="B40" s="200"/>
      <c r="C40" s="201"/>
      <c r="D40" s="381" t="s">
        <v>175</v>
      </c>
      <c r="E40" s="382"/>
      <c r="F40" s="382"/>
      <c r="G40" s="382"/>
      <c r="H40" s="382"/>
      <c r="I40" s="201"/>
      <c r="J40" s="202"/>
    </row>
    <row r="41" spans="2:10" x14ac:dyDescent="0.25">
      <c r="B41" s="16"/>
      <c r="I41" s="17"/>
      <c r="J41" s="18"/>
    </row>
    <row r="42" spans="2:10" x14ac:dyDescent="0.25">
      <c r="B42" s="16"/>
      <c r="I42" s="17"/>
      <c r="J42" s="18"/>
    </row>
    <row r="43" spans="2:10" ht="15.95" customHeight="1" thickBot="1" x14ac:dyDescent="0.3">
      <c r="B43" s="25"/>
      <c r="C43" s="26"/>
      <c r="D43" s="26"/>
      <c r="E43" s="26"/>
      <c r="F43" s="26"/>
      <c r="G43" s="26"/>
      <c r="H43" s="26"/>
      <c r="I43" s="26"/>
      <c r="J43" s="27"/>
    </row>
  </sheetData>
  <mergeCells count="10">
    <mergeCell ref="D6:H6"/>
    <mergeCell ref="D34:H34"/>
    <mergeCell ref="D24:H24"/>
    <mergeCell ref="D28:H28"/>
    <mergeCell ref="D38:H38"/>
    <mergeCell ref="D32:H32"/>
    <mergeCell ref="D40:H40"/>
    <mergeCell ref="D36:H36"/>
    <mergeCell ref="D26:H26"/>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10" customWidth="1"/>
    <col min="2" max="10" width="28" style="210" customWidth="1"/>
    <col min="11" max="13" width="8.85546875" style="210" customWidth="1"/>
    <col min="14" max="16384" width="8.85546875" style="210"/>
  </cols>
  <sheetData>
    <row r="1" spans="1:14" ht="15.95" customHeight="1" thickBot="1" x14ac:dyDescent="0.3">
      <c r="A1" s="28"/>
    </row>
    <row r="2" spans="1:14" x14ac:dyDescent="0.25">
      <c r="B2" s="13"/>
      <c r="C2" s="14"/>
      <c r="D2" s="14"/>
      <c r="E2" s="14"/>
      <c r="F2" s="14"/>
      <c r="G2" s="14"/>
      <c r="H2" s="14"/>
      <c r="I2" s="14"/>
      <c r="J2" s="15"/>
    </row>
    <row r="3" spans="1:14" x14ac:dyDescent="0.25">
      <c r="B3" s="16"/>
      <c r="C3" s="17"/>
      <c r="D3" s="17"/>
      <c r="E3" s="17"/>
      <c r="F3" s="17"/>
      <c r="G3" s="17"/>
      <c r="H3" s="17"/>
      <c r="I3" s="17"/>
      <c r="J3" s="18"/>
    </row>
    <row r="4" spans="1:14" x14ac:dyDescent="0.25">
      <c r="B4" s="16"/>
      <c r="C4" s="17"/>
      <c r="D4" s="17"/>
      <c r="E4" s="17"/>
      <c r="F4" s="17"/>
      <c r="G4" s="17"/>
      <c r="H4" s="17"/>
      <c r="I4" s="17"/>
      <c r="J4" s="18"/>
    </row>
    <row r="5" spans="1:14" ht="30.95" customHeight="1" x14ac:dyDescent="0.25">
      <c r="B5" s="16"/>
      <c r="C5" s="17"/>
      <c r="D5" s="17"/>
      <c r="E5" s="20"/>
      <c r="F5" s="20" t="s">
        <v>176</v>
      </c>
      <c r="G5" s="20"/>
      <c r="I5" s="20"/>
      <c r="J5" s="18"/>
    </row>
    <row r="6" spans="1:14" x14ac:dyDescent="0.25">
      <c r="B6" s="16"/>
      <c r="C6" s="17"/>
      <c r="D6" s="17"/>
      <c r="E6" s="29"/>
      <c r="F6" s="29"/>
      <c r="G6" s="29"/>
      <c r="I6" s="29"/>
      <c r="J6" s="18"/>
    </row>
    <row r="7" spans="1:14" ht="26.1" customHeight="1" x14ac:dyDescent="0.25">
      <c r="B7" s="16"/>
      <c r="C7" s="17"/>
      <c r="D7" s="17"/>
      <c r="E7" s="21"/>
      <c r="F7" s="21" t="s">
        <v>177</v>
      </c>
      <c r="G7" s="21"/>
      <c r="I7" s="21"/>
      <c r="J7" s="18"/>
    </row>
    <row r="8" spans="1:14" ht="26.1" customHeight="1" x14ac:dyDescent="0.25">
      <c r="B8" s="16"/>
      <c r="C8" s="17"/>
      <c r="D8" s="17"/>
      <c r="E8" s="17"/>
      <c r="F8" s="21"/>
      <c r="G8" s="21"/>
      <c r="H8" s="21"/>
      <c r="I8" s="21"/>
      <c r="J8" s="18"/>
    </row>
    <row r="9" spans="1:14" x14ac:dyDescent="0.25">
      <c r="B9" s="16"/>
      <c r="C9" s="210" t="s">
        <v>178</v>
      </c>
      <c r="D9" s="17"/>
      <c r="E9" s="17"/>
      <c r="F9" s="17"/>
      <c r="G9" s="17"/>
      <c r="H9" s="17"/>
      <c r="I9" s="17"/>
      <c r="J9" s="18"/>
      <c r="N9" s="17"/>
    </row>
    <row r="10" spans="1:14" x14ac:dyDescent="0.25">
      <c r="B10" s="16"/>
      <c r="C10" s="210" t="s">
        <v>179</v>
      </c>
      <c r="F10" s="17"/>
      <c r="G10" s="17"/>
      <c r="H10" s="17"/>
      <c r="I10" s="17"/>
      <c r="J10" s="18"/>
      <c r="N10" s="17"/>
    </row>
    <row r="11" spans="1:14" x14ac:dyDescent="0.25">
      <c r="B11" s="16"/>
      <c r="C11" s="210" t="s">
        <v>180</v>
      </c>
      <c r="D11" s="17"/>
      <c r="E11" s="17"/>
      <c r="F11" s="17"/>
      <c r="G11" s="17"/>
      <c r="H11" s="17"/>
      <c r="I11" s="17"/>
      <c r="J11" s="18"/>
    </row>
    <row r="12" spans="1:14" x14ac:dyDescent="0.25">
      <c r="B12" s="16"/>
      <c r="D12" s="210" t="s">
        <v>181</v>
      </c>
      <c r="E12" s="17"/>
      <c r="F12" s="17"/>
      <c r="G12" s="17"/>
      <c r="H12" s="17"/>
      <c r="I12" s="17"/>
      <c r="J12" s="18"/>
    </row>
    <row r="13" spans="1:14" x14ac:dyDescent="0.25">
      <c r="B13" s="16"/>
      <c r="D13" s="210" t="s">
        <v>182</v>
      </c>
      <c r="E13" s="17"/>
      <c r="F13" s="17"/>
      <c r="G13" s="17"/>
      <c r="H13" s="17"/>
      <c r="I13" s="17"/>
      <c r="J13" s="18"/>
    </row>
    <row r="14" spans="1:14" x14ac:dyDescent="0.25">
      <c r="B14" s="16"/>
      <c r="D14" s="210" t="s">
        <v>183</v>
      </c>
      <c r="E14" s="17"/>
      <c r="F14" s="17"/>
      <c r="G14" s="17"/>
      <c r="H14" s="17"/>
      <c r="I14" s="17"/>
      <c r="J14" s="18"/>
    </row>
    <row r="15" spans="1:14" x14ac:dyDescent="0.25">
      <c r="B15" s="16"/>
      <c r="D15" s="210" t="s">
        <v>184</v>
      </c>
      <c r="E15" s="17"/>
      <c r="F15" s="17"/>
      <c r="G15" s="17"/>
      <c r="H15" s="17"/>
      <c r="I15" s="17"/>
      <c r="J15" s="18"/>
    </row>
    <row r="16" spans="1:14" x14ac:dyDescent="0.25">
      <c r="B16" s="30"/>
      <c r="D16" s="210" t="s">
        <v>185</v>
      </c>
      <c r="E16" s="17"/>
      <c r="J16" s="31"/>
    </row>
    <row r="17" spans="2:14" x14ac:dyDescent="0.25">
      <c r="B17" s="30"/>
      <c r="D17" s="210" t="s">
        <v>186</v>
      </c>
      <c r="E17" s="17"/>
      <c r="J17" s="31"/>
    </row>
    <row r="18" spans="2:14" x14ac:dyDescent="0.25">
      <c r="B18" s="16"/>
      <c r="C18" s="210" t="s">
        <v>187</v>
      </c>
      <c r="F18" s="24"/>
      <c r="G18" s="24"/>
      <c r="H18" s="24"/>
      <c r="I18" s="24"/>
      <c r="J18" s="18"/>
    </row>
    <row r="19" spans="2:14" x14ac:dyDescent="0.25">
      <c r="B19" s="16"/>
      <c r="C19" s="210" t="s">
        <v>188</v>
      </c>
      <c r="E19" s="17"/>
      <c r="F19" s="24"/>
      <c r="G19" s="24"/>
      <c r="H19" s="24"/>
      <c r="I19" s="24"/>
      <c r="J19" s="18"/>
    </row>
    <row r="20" spans="2:14" x14ac:dyDescent="0.25">
      <c r="B20" s="16"/>
      <c r="C20" s="210" t="s">
        <v>189</v>
      </c>
      <c r="E20" s="17"/>
      <c r="F20" s="24"/>
      <c r="G20" s="24"/>
      <c r="H20" s="24"/>
      <c r="I20" s="24"/>
      <c r="J20" s="18"/>
    </row>
    <row r="21" spans="2:14" x14ac:dyDescent="0.25">
      <c r="B21" s="16"/>
      <c r="D21" s="210" t="s">
        <v>190</v>
      </c>
      <c r="E21" s="17"/>
      <c r="F21" s="23"/>
      <c r="G21" s="23"/>
      <c r="H21" s="23"/>
      <c r="I21" s="23"/>
      <c r="J21" s="18"/>
      <c r="N21" s="17"/>
    </row>
    <row r="22" spans="2:14" x14ac:dyDescent="0.25">
      <c r="B22" s="16"/>
      <c r="D22" s="210" t="s">
        <v>191</v>
      </c>
      <c r="E22" s="17"/>
      <c r="F22" s="23"/>
      <c r="G22" s="23"/>
      <c r="H22" s="23"/>
      <c r="I22" s="23"/>
      <c r="J22" s="18"/>
    </row>
    <row r="23" spans="2:14" x14ac:dyDescent="0.25">
      <c r="B23" s="16"/>
      <c r="C23" s="210" t="s">
        <v>192</v>
      </c>
      <c r="D23" s="17"/>
      <c r="E23" s="17"/>
      <c r="F23" s="23"/>
      <c r="G23" s="23"/>
      <c r="H23" s="23"/>
      <c r="I23" s="23"/>
      <c r="J23" s="18"/>
    </row>
    <row r="24" spans="2:14" x14ac:dyDescent="0.25">
      <c r="B24" s="16"/>
      <c r="D24" s="210" t="s">
        <v>193</v>
      </c>
      <c r="F24" s="23"/>
      <c r="G24" s="23"/>
      <c r="H24" s="23"/>
      <c r="I24" s="23"/>
      <c r="J24" s="18"/>
    </row>
    <row r="25" spans="2:14" x14ac:dyDescent="0.25">
      <c r="B25" s="16"/>
      <c r="C25" s="210" t="s">
        <v>194</v>
      </c>
      <c r="F25" s="23"/>
      <c r="G25" s="23"/>
      <c r="H25" s="23"/>
      <c r="I25" s="23"/>
      <c r="J25" s="18"/>
    </row>
    <row r="26" spans="2:14" ht="15" customHeight="1" x14ac:dyDescent="0.25">
      <c r="B26" s="16"/>
      <c r="C26" s="386" t="s">
        <v>195</v>
      </c>
      <c r="D26" s="385"/>
      <c r="E26" s="385"/>
      <c r="F26" s="385"/>
      <c r="G26" s="385"/>
      <c r="H26" s="385"/>
      <c r="I26" s="23"/>
      <c r="J26" s="18"/>
    </row>
    <row r="27" spans="2:14" x14ac:dyDescent="0.25">
      <c r="B27" s="16"/>
      <c r="C27" s="385"/>
      <c r="D27" s="385"/>
      <c r="E27" s="385"/>
      <c r="F27" s="385"/>
      <c r="G27" s="385"/>
      <c r="H27" s="385"/>
      <c r="I27" s="23"/>
      <c r="J27" s="18"/>
    </row>
    <row r="28" spans="2:14" x14ac:dyDescent="0.25">
      <c r="B28" s="16"/>
      <c r="C28" s="386" t="s">
        <v>196</v>
      </c>
      <c r="D28" s="385"/>
      <c r="E28" s="385"/>
      <c r="F28" s="385"/>
      <c r="G28" s="385"/>
      <c r="H28" s="385"/>
      <c r="I28" s="23"/>
      <c r="J28" s="18"/>
    </row>
    <row r="29" spans="2:14" x14ac:dyDescent="0.25">
      <c r="B29" s="16"/>
      <c r="C29" s="385"/>
      <c r="D29" s="385"/>
      <c r="E29" s="385"/>
      <c r="F29" s="385"/>
      <c r="G29" s="385"/>
      <c r="H29" s="385"/>
      <c r="I29" s="23"/>
      <c r="J29" s="18"/>
    </row>
    <row r="30" spans="2:14" x14ac:dyDescent="0.25">
      <c r="B30" s="16"/>
      <c r="C30" s="386" t="s">
        <v>197</v>
      </c>
      <c r="D30" s="385"/>
      <c r="E30" s="385"/>
      <c r="F30" s="385"/>
      <c r="G30" s="385"/>
      <c r="H30" s="385"/>
      <c r="I30" s="23"/>
      <c r="J30" s="18"/>
    </row>
    <row r="31" spans="2:14" x14ac:dyDescent="0.25">
      <c r="B31" s="16"/>
      <c r="C31" s="385"/>
      <c r="D31" s="385"/>
      <c r="E31" s="385"/>
      <c r="F31" s="385"/>
      <c r="G31" s="385"/>
      <c r="H31" s="385"/>
      <c r="I31" s="23"/>
      <c r="J31" s="18"/>
    </row>
    <row r="32" spans="2:14" x14ac:dyDescent="0.25">
      <c r="B32" s="16"/>
      <c r="C32" s="32" t="s">
        <v>198</v>
      </c>
      <c r="D32" s="211"/>
      <c r="E32" s="211"/>
      <c r="F32" s="211"/>
      <c r="G32" s="211"/>
      <c r="H32" s="211"/>
      <c r="I32" s="23"/>
      <c r="J32" s="18"/>
    </row>
    <row r="33" spans="2:10" x14ac:dyDescent="0.25">
      <c r="B33" s="16"/>
      <c r="C33" s="210" t="s">
        <v>199</v>
      </c>
      <c r="F33" s="23"/>
      <c r="G33" s="23"/>
      <c r="H33" s="23"/>
      <c r="I33" s="23"/>
      <c r="J33" s="18"/>
    </row>
    <row r="34" spans="2:10" x14ac:dyDescent="0.25">
      <c r="B34" s="16"/>
      <c r="D34" s="210" t="s">
        <v>200</v>
      </c>
      <c r="F34" s="23"/>
      <c r="G34" s="23"/>
      <c r="H34" s="23"/>
      <c r="I34" s="23"/>
      <c r="J34" s="18"/>
    </row>
    <row r="35" spans="2:10" x14ac:dyDescent="0.25">
      <c r="B35" s="16"/>
      <c r="D35" s="210" t="s">
        <v>201</v>
      </c>
      <c r="F35" s="23"/>
      <c r="G35" s="23"/>
      <c r="H35" s="23"/>
      <c r="I35" s="23"/>
      <c r="J35" s="18"/>
    </row>
    <row r="36" spans="2:10" x14ac:dyDescent="0.25">
      <c r="B36" s="16"/>
      <c r="D36" s="210" t="s">
        <v>202</v>
      </c>
      <c r="F36" s="23"/>
      <c r="G36" s="23"/>
      <c r="H36" s="23"/>
      <c r="I36" s="23"/>
      <c r="J36" s="18"/>
    </row>
    <row r="37" spans="2:10" x14ac:dyDescent="0.25">
      <c r="B37" s="16"/>
      <c r="F37" s="23"/>
      <c r="G37" s="23"/>
      <c r="H37" s="23"/>
      <c r="I37" s="23"/>
      <c r="J37" s="18"/>
    </row>
    <row r="38" spans="2:10" x14ac:dyDescent="0.25">
      <c r="B38" s="16"/>
      <c r="F38" s="23"/>
      <c r="G38" s="23"/>
      <c r="H38" s="23"/>
      <c r="I38" s="23"/>
      <c r="J38" s="18"/>
    </row>
    <row r="39" spans="2:10" x14ac:dyDescent="0.25">
      <c r="B39" s="16"/>
      <c r="F39" s="23"/>
      <c r="G39" s="23"/>
      <c r="H39" s="23"/>
      <c r="I39" s="23"/>
      <c r="J39" s="18"/>
    </row>
    <row r="40" spans="2:10" x14ac:dyDescent="0.25">
      <c r="B40" s="16"/>
      <c r="F40" s="23"/>
      <c r="G40" s="23"/>
      <c r="H40" s="23"/>
      <c r="I40" s="23"/>
      <c r="J40" s="18"/>
    </row>
    <row r="41" spans="2:10" ht="15.95" customHeight="1" thickBot="1" x14ac:dyDescent="0.3">
      <c r="B41" s="25"/>
      <c r="C41" s="33"/>
      <c r="D41" s="33"/>
      <c r="E41" s="26"/>
      <c r="F41" s="26"/>
      <c r="G41" s="26"/>
      <c r="H41" s="26"/>
      <c r="I41" s="26"/>
      <c r="J41" s="27"/>
    </row>
    <row r="42" spans="2:10" ht="15.95" customHeight="1" thickBot="1" x14ac:dyDescent="0.3"/>
    <row r="43" spans="2:10" x14ac:dyDescent="0.25">
      <c r="B43" s="13"/>
      <c r="C43" s="14"/>
      <c r="D43" s="14"/>
      <c r="E43" s="14"/>
      <c r="F43" s="14"/>
      <c r="G43" s="14"/>
      <c r="H43" s="14"/>
      <c r="I43" s="14"/>
      <c r="J43" s="15"/>
    </row>
    <row r="44" spans="2:10" x14ac:dyDescent="0.25">
      <c r="B44" s="16"/>
      <c r="C44" s="17"/>
      <c r="D44" s="17"/>
      <c r="E44" s="17"/>
      <c r="F44" s="17"/>
      <c r="G44" s="17"/>
      <c r="H44" s="17"/>
      <c r="I44" s="17"/>
      <c r="J44" s="18"/>
    </row>
    <row r="45" spans="2:10" x14ac:dyDescent="0.25">
      <c r="B45" s="16"/>
      <c r="C45" s="17"/>
      <c r="D45" s="17"/>
      <c r="E45" s="17"/>
      <c r="F45" s="17"/>
      <c r="G45" s="17"/>
      <c r="H45" s="17"/>
      <c r="I45" s="17"/>
      <c r="J45" s="18"/>
    </row>
    <row r="46" spans="2:10" x14ac:dyDescent="0.25">
      <c r="B46" s="16"/>
      <c r="C46" s="17"/>
      <c r="D46" s="17"/>
      <c r="E46" s="17"/>
      <c r="F46" s="17"/>
      <c r="G46" s="17"/>
      <c r="H46" s="17"/>
      <c r="I46" s="17"/>
      <c r="J46" s="18"/>
    </row>
    <row r="47" spans="2:10" x14ac:dyDescent="0.25">
      <c r="B47" s="16"/>
      <c r="C47" s="34" t="s">
        <v>203</v>
      </c>
      <c r="D47" s="17"/>
      <c r="E47" s="17"/>
      <c r="F47" s="35"/>
      <c r="G47" s="17"/>
      <c r="H47" s="17"/>
      <c r="I47" s="17"/>
      <c r="J47" s="18"/>
    </row>
    <row r="48" spans="2:10" x14ac:dyDescent="0.25">
      <c r="B48" s="16"/>
      <c r="C48" s="17"/>
      <c r="D48" s="17"/>
      <c r="E48" s="17"/>
      <c r="G48" s="17"/>
      <c r="H48" s="17"/>
      <c r="I48" s="17"/>
      <c r="J48" s="18"/>
    </row>
    <row r="49" spans="2:10" x14ac:dyDescent="0.25">
      <c r="B49" s="16"/>
      <c r="C49" s="17" t="s">
        <v>204</v>
      </c>
      <c r="D49" s="17"/>
      <c r="E49" s="17"/>
      <c r="F49" s="29"/>
      <c r="G49" s="17" t="s">
        <v>205</v>
      </c>
      <c r="H49" s="29"/>
      <c r="I49" s="29"/>
      <c r="J49" s="18"/>
    </row>
    <row r="50" spans="2:10" x14ac:dyDescent="0.25">
      <c r="B50" s="16"/>
      <c r="C50" s="17" t="s">
        <v>206</v>
      </c>
      <c r="D50" s="17"/>
      <c r="E50" s="17"/>
      <c r="F50" s="29"/>
      <c r="G50" s="17" t="s">
        <v>207</v>
      </c>
      <c r="H50" s="29"/>
      <c r="I50" s="29"/>
      <c r="J50" s="18"/>
    </row>
    <row r="51" spans="2:10" x14ac:dyDescent="0.25">
      <c r="B51" s="16"/>
      <c r="C51" s="17">
        <v>3</v>
      </c>
      <c r="D51" s="17"/>
      <c r="E51" s="17"/>
      <c r="F51" s="29"/>
      <c r="G51" s="17" t="s">
        <v>208</v>
      </c>
      <c r="H51" s="29"/>
      <c r="I51" s="29"/>
      <c r="J51" s="18"/>
    </row>
    <row r="52" spans="2:10" ht="26.1" customHeight="1" x14ac:dyDescent="0.25">
      <c r="B52" s="16"/>
      <c r="C52" s="17"/>
      <c r="D52" s="17"/>
      <c r="E52" s="17"/>
      <c r="F52" s="21"/>
      <c r="G52" s="21"/>
      <c r="H52" s="21"/>
      <c r="I52" s="21"/>
      <c r="J52" s="18"/>
    </row>
    <row r="53" spans="2:10" x14ac:dyDescent="0.25">
      <c r="B53" s="16"/>
      <c r="D53" s="17"/>
      <c r="E53" s="17"/>
      <c r="F53" s="17"/>
      <c r="G53" s="17"/>
      <c r="H53" s="17"/>
      <c r="I53" s="17"/>
      <c r="J53" s="18"/>
    </row>
    <row r="54" spans="2:10" x14ac:dyDescent="0.25">
      <c r="B54" s="16"/>
      <c r="D54" s="17"/>
      <c r="E54" s="17"/>
      <c r="F54" s="17"/>
      <c r="G54" s="17"/>
      <c r="H54" s="17"/>
      <c r="I54" s="17"/>
      <c r="J54" s="18"/>
    </row>
    <row r="55" spans="2:10" x14ac:dyDescent="0.25">
      <c r="B55" s="16"/>
      <c r="E55" s="17"/>
      <c r="F55" s="35"/>
      <c r="G55" s="17"/>
      <c r="H55" s="17"/>
      <c r="I55" s="17"/>
      <c r="J55" s="18"/>
    </row>
    <row r="56" spans="2:10" x14ac:dyDescent="0.25">
      <c r="B56" s="16"/>
      <c r="E56" s="17"/>
      <c r="F56" s="17"/>
      <c r="G56" s="17"/>
      <c r="H56" s="17"/>
      <c r="I56" s="17"/>
      <c r="J56" s="18"/>
    </row>
    <row r="57" spans="2:10" x14ac:dyDescent="0.25">
      <c r="B57" s="16"/>
      <c r="E57" s="17"/>
      <c r="F57" s="17"/>
      <c r="G57" s="17"/>
      <c r="H57" s="17"/>
      <c r="I57" s="17"/>
      <c r="J57" s="18"/>
    </row>
    <row r="58" spans="2:10" x14ac:dyDescent="0.25">
      <c r="B58" s="16"/>
      <c r="E58" s="17"/>
      <c r="F58" s="17"/>
      <c r="G58" s="17"/>
      <c r="H58" s="17"/>
      <c r="I58" s="17"/>
      <c r="J58" s="18"/>
    </row>
    <row r="59" spans="2:10" x14ac:dyDescent="0.25">
      <c r="B59" s="16"/>
      <c r="E59" s="17"/>
      <c r="F59" s="17"/>
      <c r="G59" s="17"/>
      <c r="H59" s="17"/>
      <c r="I59" s="17"/>
      <c r="J59" s="18"/>
    </row>
    <row r="60" spans="2:10" x14ac:dyDescent="0.25">
      <c r="B60" s="30"/>
      <c r="J60" s="31"/>
    </row>
    <row r="61" spans="2:10" x14ac:dyDescent="0.25">
      <c r="B61" s="16"/>
      <c r="D61" s="17"/>
      <c r="E61" s="17"/>
      <c r="F61" s="17"/>
      <c r="G61" s="17"/>
      <c r="H61" s="17"/>
      <c r="I61" s="17"/>
      <c r="J61" s="18"/>
    </row>
    <row r="62" spans="2:10" x14ac:dyDescent="0.25">
      <c r="B62" s="16"/>
      <c r="E62" s="17"/>
      <c r="F62" s="24"/>
      <c r="G62" s="24"/>
      <c r="H62" s="24"/>
      <c r="I62" s="24"/>
      <c r="J62" s="18"/>
    </row>
    <row r="63" spans="2:10" x14ac:dyDescent="0.25">
      <c r="B63" s="16"/>
      <c r="E63" s="17"/>
      <c r="F63" s="24"/>
      <c r="G63" s="24"/>
      <c r="H63" s="24"/>
      <c r="I63" s="24"/>
      <c r="J63" s="18"/>
    </row>
    <row r="64" spans="2:10" x14ac:dyDescent="0.25">
      <c r="B64" s="16"/>
      <c r="D64" s="17"/>
      <c r="E64" s="17"/>
      <c r="F64" s="23"/>
      <c r="G64" s="23"/>
      <c r="H64" s="23"/>
      <c r="I64" s="23"/>
      <c r="J64" s="18"/>
    </row>
    <row r="65" spans="2:10" x14ac:dyDescent="0.25">
      <c r="B65" s="16"/>
      <c r="D65" s="17"/>
      <c r="E65" s="17"/>
      <c r="F65" s="23"/>
      <c r="G65" s="23"/>
      <c r="H65" s="23"/>
      <c r="I65" s="23"/>
      <c r="J65" s="18"/>
    </row>
    <row r="66" spans="2:10" x14ac:dyDescent="0.25">
      <c r="B66" s="16"/>
      <c r="D66" s="17"/>
      <c r="E66" s="17"/>
      <c r="F66" s="23"/>
      <c r="G66" s="23"/>
      <c r="H66" s="23"/>
      <c r="I66" s="23"/>
      <c r="J66" s="18"/>
    </row>
    <row r="67" spans="2:10" x14ac:dyDescent="0.25">
      <c r="B67" s="16"/>
      <c r="D67" s="17"/>
      <c r="E67" s="17"/>
      <c r="F67" s="23"/>
      <c r="G67" s="23"/>
      <c r="H67" s="23"/>
      <c r="I67" s="23"/>
      <c r="J67" s="18"/>
    </row>
    <row r="68" spans="2:10" x14ac:dyDescent="0.25">
      <c r="B68" s="16"/>
      <c r="D68" s="17"/>
      <c r="E68" s="17"/>
      <c r="F68" s="23"/>
      <c r="G68" s="23"/>
      <c r="H68" s="23"/>
      <c r="I68" s="23"/>
      <c r="J68" s="18"/>
    </row>
    <row r="69" spans="2:10" x14ac:dyDescent="0.25">
      <c r="B69" s="16"/>
      <c r="D69" s="17"/>
      <c r="E69" s="17"/>
      <c r="F69" s="23"/>
      <c r="G69" s="23"/>
      <c r="H69" s="23"/>
      <c r="I69" s="23"/>
      <c r="J69" s="18"/>
    </row>
    <row r="70" spans="2:10" x14ac:dyDescent="0.25">
      <c r="B70" s="16"/>
      <c r="D70" s="17"/>
      <c r="E70" s="17"/>
      <c r="F70" s="23"/>
      <c r="G70" s="23"/>
      <c r="H70" s="23"/>
      <c r="I70" s="23"/>
      <c r="J70" s="18"/>
    </row>
    <row r="71" spans="2:10" x14ac:dyDescent="0.25">
      <c r="B71" s="16"/>
      <c r="E71" s="17"/>
      <c r="F71" s="23"/>
      <c r="G71" s="23"/>
      <c r="H71" s="23"/>
      <c r="I71" s="23"/>
      <c r="J71" s="18"/>
    </row>
    <row r="72" spans="2:10" ht="15.95" customHeight="1" thickBot="1" x14ac:dyDescent="0.3">
      <c r="B72" s="25"/>
      <c r="C72" s="33"/>
      <c r="D72" s="33"/>
      <c r="E72" s="33"/>
      <c r="F72" s="36"/>
      <c r="G72" s="36"/>
      <c r="H72" s="36"/>
      <c r="I72" s="36"/>
      <c r="J72" s="27"/>
    </row>
    <row r="73" spans="2:10" ht="15.95" customHeight="1" thickBot="1" x14ac:dyDescent="0.3"/>
    <row r="74" spans="2:10" x14ac:dyDescent="0.25">
      <c r="B74" s="37"/>
      <c r="C74" s="38"/>
      <c r="D74" s="38"/>
      <c r="E74" s="38"/>
      <c r="F74" s="38"/>
      <c r="G74" s="38"/>
      <c r="H74" s="38"/>
      <c r="I74" s="38"/>
      <c r="J74" s="39"/>
    </row>
    <row r="75" spans="2:10" ht="18.95" customHeight="1" x14ac:dyDescent="0.3">
      <c r="B75" s="30"/>
      <c r="C75" s="40" t="s">
        <v>209</v>
      </c>
      <c r="J75" s="31"/>
    </row>
    <row r="76" spans="2:10" ht="15" customHeight="1" x14ac:dyDescent="0.3">
      <c r="B76" s="30"/>
      <c r="C76" s="41" t="s">
        <v>210</v>
      </c>
      <c r="D76" s="42"/>
      <c r="E76" s="42"/>
      <c r="F76" s="42"/>
      <c r="G76" s="42"/>
      <c r="H76" s="42"/>
      <c r="I76" s="42"/>
      <c r="J76" s="31"/>
    </row>
    <row r="77" spans="2:10" x14ac:dyDescent="0.25">
      <c r="B77" s="30"/>
      <c r="C77" s="41" t="s">
        <v>211</v>
      </c>
      <c r="J77" s="31"/>
    </row>
    <row r="78" spans="2:10" x14ac:dyDescent="0.25">
      <c r="B78" s="30"/>
      <c r="C78" s="41" t="s">
        <v>212</v>
      </c>
      <c r="J78" s="31"/>
    </row>
    <row r="79" spans="2:10" x14ac:dyDescent="0.25">
      <c r="B79" s="30"/>
      <c r="C79" s="41" t="s">
        <v>213</v>
      </c>
      <c r="J79" s="31"/>
    </row>
    <row r="80" spans="2:10" x14ac:dyDescent="0.25">
      <c r="B80" s="30"/>
      <c r="C80" s="41" t="s">
        <v>214</v>
      </c>
      <c r="J80" s="31"/>
    </row>
    <row r="81" spans="2:10" x14ac:dyDescent="0.25">
      <c r="B81" s="30"/>
      <c r="C81" s="41" t="s">
        <v>215</v>
      </c>
      <c r="J81" s="31"/>
    </row>
    <row r="82" spans="2:10" x14ac:dyDescent="0.25">
      <c r="B82" s="30"/>
      <c r="C82" s="41" t="s">
        <v>216</v>
      </c>
      <c r="D82" s="43"/>
      <c r="E82" s="43"/>
      <c r="F82" s="43"/>
      <c r="G82" s="43"/>
      <c r="H82" s="43"/>
      <c r="I82" s="43"/>
      <c r="J82" s="31"/>
    </row>
    <row r="83" spans="2:10" x14ac:dyDescent="0.25">
      <c r="B83" s="30"/>
      <c r="C83" s="41" t="s">
        <v>217</v>
      </c>
      <c r="J83" s="31"/>
    </row>
    <row r="84" spans="2:10" x14ac:dyDescent="0.25">
      <c r="B84" s="30"/>
      <c r="C84" s="41" t="s">
        <v>218</v>
      </c>
      <c r="J84" s="31"/>
    </row>
    <row r="85" spans="2:10" x14ac:dyDescent="0.25">
      <c r="B85" s="30"/>
      <c r="C85" s="41" t="s">
        <v>219</v>
      </c>
      <c r="J85" s="31"/>
    </row>
    <row r="86" spans="2:10" x14ac:dyDescent="0.25">
      <c r="B86" s="30"/>
      <c r="C86" s="41" t="s">
        <v>220</v>
      </c>
      <c r="J86" s="31"/>
    </row>
    <row r="87" spans="2:10" x14ac:dyDescent="0.25">
      <c r="B87" s="30"/>
      <c r="C87" s="41" t="s">
        <v>221</v>
      </c>
      <c r="J87" s="31"/>
    </row>
    <row r="88" spans="2:10" x14ac:dyDescent="0.25">
      <c r="B88" s="30"/>
      <c r="C88" s="41" t="s">
        <v>222</v>
      </c>
      <c r="J88" s="31"/>
    </row>
    <row r="89" spans="2:10" x14ac:dyDescent="0.25">
      <c r="B89" s="30"/>
      <c r="C89" s="41" t="s">
        <v>223</v>
      </c>
      <c r="J89" s="31"/>
    </row>
    <row r="90" spans="2:10" x14ac:dyDescent="0.25">
      <c r="B90" s="30"/>
      <c r="C90" s="41" t="s">
        <v>224</v>
      </c>
      <c r="J90" s="31"/>
    </row>
    <row r="91" spans="2:10" x14ac:dyDescent="0.25">
      <c r="B91" s="30"/>
      <c r="C91" s="41" t="s">
        <v>225</v>
      </c>
      <c r="J91" s="31"/>
    </row>
    <row r="92" spans="2:10" x14ac:dyDescent="0.25">
      <c r="B92" s="30"/>
      <c r="C92" s="41" t="s">
        <v>226</v>
      </c>
      <c r="J92" s="31"/>
    </row>
    <row r="93" spans="2:10" x14ac:dyDescent="0.25">
      <c r="B93" s="30"/>
      <c r="C93" s="41" t="s">
        <v>227</v>
      </c>
      <c r="J93" s="31"/>
    </row>
    <row r="94" spans="2:10" x14ac:dyDescent="0.25">
      <c r="B94" s="30"/>
      <c r="C94" s="41" t="s">
        <v>228</v>
      </c>
      <c r="J94" s="31"/>
    </row>
    <row r="95" spans="2:10" x14ac:dyDescent="0.25">
      <c r="B95" s="30"/>
      <c r="J95" s="31"/>
    </row>
    <row r="96" spans="2:10" x14ac:dyDescent="0.25">
      <c r="B96" s="30"/>
      <c r="J96" s="31"/>
    </row>
    <row r="97" spans="2:10" x14ac:dyDescent="0.25">
      <c r="B97" s="30"/>
      <c r="J97" s="31"/>
    </row>
    <row r="98" spans="2:10" x14ac:dyDescent="0.25">
      <c r="B98" s="30"/>
      <c r="J98" s="31"/>
    </row>
    <row r="99" spans="2:10" x14ac:dyDescent="0.25">
      <c r="B99" s="30"/>
      <c r="J99" s="31"/>
    </row>
    <row r="100" spans="2:10" x14ac:dyDescent="0.25">
      <c r="B100" s="30"/>
      <c r="J100" s="31"/>
    </row>
    <row r="101" spans="2:10" x14ac:dyDescent="0.25">
      <c r="B101" s="30"/>
      <c r="C101" s="44"/>
      <c r="J101" s="31"/>
    </row>
    <row r="102" spans="2:10" x14ac:dyDescent="0.25">
      <c r="B102" s="30"/>
      <c r="C102" s="44"/>
      <c r="J102" s="31"/>
    </row>
    <row r="103" spans="2:10" x14ac:dyDescent="0.25">
      <c r="B103" s="30"/>
      <c r="C103" s="44"/>
      <c r="J103" s="31"/>
    </row>
    <row r="104" spans="2:10" ht="15.95" customHeight="1" thickBot="1" x14ac:dyDescent="0.3">
      <c r="B104" s="45"/>
      <c r="C104" s="33"/>
      <c r="D104" s="33"/>
      <c r="E104" s="33"/>
      <c r="F104" s="33"/>
      <c r="G104" s="33"/>
      <c r="H104" s="33"/>
      <c r="I104" s="33"/>
      <c r="J104" s="46"/>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sqref="A1:C1"/>
    </sheetView>
  </sheetViews>
  <sheetFormatPr baseColWidth="10" defaultColWidth="8.85546875" defaultRowHeight="15" x14ac:dyDescent="0.25"/>
  <cols>
    <col min="1" max="1" width="4.85546875" style="64" customWidth="1"/>
    <col min="2" max="2" width="16.85546875" style="212" bestFit="1" customWidth="1"/>
    <col min="3" max="3" width="162.140625" style="213" customWidth="1"/>
    <col min="4" max="31" width="9" style="48" customWidth="1"/>
    <col min="32" max="246" width="8.85546875" style="210" customWidth="1"/>
    <col min="247" max="247" width="4.85546875" style="210" customWidth="1"/>
    <col min="248" max="248" width="16.85546875" style="210" bestFit="1" customWidth="1"/>
    <col min="249" max="249" width="127.42578125" style="210" customWidth="1"/>
    <col min="250" max="250" width="46.85546875" style="210" customWidth="1"/>
    <col min="251" max="287" width="9" style="210" customWidth="1"/>
    <col min="288" max="502" width="8.85546875" style="210" customWidth="1"/>
    <col min="503" max="503" width="4.85546875" style="210" customWidth="1"/>
    <col min="504" max="504" width="16.85546875" style="210" bestFit="1" customWidth="1"/>
    <col min="505" max="505" width="127.42578125" style="210" customWidth="1"/>
    <col min="506" max="506" width="46.85546875" style="210" customWidth="1"/>
    <col min="507" max="543" width="9" style="210" customWidth="1"/>
    <col min="544" max="758" width="8.85546875" style="210" customWidth="1"/>
    <col min="759" max="759" width="4.85546875" style="210" customWidth="1"/>
    <col min="760" max="760" width="16.85546875" style="210" bestFit="1" customWidth="1"/>
    <col min="761" max="761" width="127.42578125" style="210" customWidth="1"/>
    <col min="762" max="762" width="46.85546875" style="210" customWidth="1"/>
    <col min="763" max="799" width="9" style="210" customWidth="1"/>
    <col min="800" max="1014" width="8.85546875" style="210" customWidth="1"/>
    <col min="1015" max="1015" width="4.85546875" style="210" customWidth="1"/>
    <col min="1016" max="1016" width="16.85546875" style="210" bestFit="1" customWidth="1"/>
    <col min="1017" max="1017" width="127.42578125" style="210" customWidth="1"/>
    <col min="1018" max="1018" width="46.85546875" style="210" customWidth="1"/>
    <col min="1019" max="1055" width="9" style="210" customWidth="1"/>
    <col min="1056" max="1270" width="8.85546875" style="210" customWidth="1"/>
    <col min="1271" max="1271" width="4.85546875" style="210" customWidth="1"/>
    <col min="1272" max="1272" width="16.85546875" style="210" bestFit="1" customWidth="1"/>
    <col min="1273" max="1273" width="127.42578125" style="210" customWidth="1"/>
    <col min="1274" max="1274" width="46.85546875" style="210" customWidth="1"/>
    <col min="1275" max="1311" width="9" style="210" customWidth="1"/>
    <col min="1312" max="1526" width="8.85546875" style="210" customWidth="1"/>
    <col min="1527" max="1527" width="4.85546875" style="210" customWidth="1"/>
    <col min="1528" max="1528" width="16.85546875" style="210" bestFit="1" customWidth="1"/>
    <col min="1529" max="1529" width="127.42578125" style="210" customWidth="1"/>
    <col min="1530" max="1530" width="46.85546875" style="210" customWidth="1"/>
    <col min="1531" max="1567" width="9" style="210" customWidth="1"/>
    <col min="1568" max="1782" width="8.85546875" style="210" customWidth="1"/>
    <col min="1783" max="1783" width="4.85546875" style="210" customWidth="1"/>
    <col min="1784" max="1784" width="16.85546875" style="210" bestFit="1" customWidth="1"/>
    <col min="1785" max="1785" width="127.42578125" style="210" customWidth="1"/>
    <col min="1786" max="1786" width="46.85546875" style="210" customWidth="1"/>
    <col min="1787" max="1823" width="9" style="210" customWidth="1"/>
    <col min="1824" max="2038" width="8.85546875" style="210" customWidth="1"/>
    <col min="2039" max="2039" width="4.85546875" style="210" customWidth="1"/>
    <col min="2040" max="2040" width="16.85546875" style="210" bestFit="1" customWidth="1"/>
    <col min="2041" max="2041" width="127.42578125" style="210" customWidth="1"/>
    <col min="2042" max="2042" width="46.85546875" style="210" customWidth="1"/>
    <col min="2043" max="2079" width="9" style="210" customWidth="1"/>
    <col min="2080" max="2294" width="8.85546875" style="210" customWidth="1"/>
    <col min="2295" max="2295" width="4.85546875" style="210" customWidth="1"/>
    <col min="2296" max="2296" width="16.85546875" style="210" bestFit="1" customWidth="1"/>
    <col min="2297" max="2297" width="127.42578125" style="210" customWidth="1"/>
    <col min="2298" max="2298" width="46.85546875" style="210" customWidth="1"/>
    <col min="2299" max="2335" width="9" style="210" customWidth="1"/>
    <col min="2336" max="2550" width="8.85546875" style="210" customWidth="1"/>
    <col min="2551" max="2551" width="4.85546875" style="210" customWidth="1"/>
    <col min="2552" max="2552" width="16.85546875" style="210" bestFit="1" customWidth="1"/>
    <col min="2553" max="2553" width="127.42578125" style="210" customWidth="1"/>
    <col min="2554" max="2554" width="46.85546875" style="210" customWidth="1"/>
    <col min="2555" max="2591" width="9" style="210" customWidth="1"/>
    <col min="2592" max="2806" width="8.85546875" style="210" customWidth="1"/>
    <col min="2807" max="2807" width="4.85546875" style="210" customWidth="1"/>
    <col min="2808" max="2808" width="16.85546875" style="210" bestFit="1" customWidth="1"/>
    <col min="2809" max="2809" width="127.42578125" style="210" customWidth="1"/>
    <col min="2810" max="2810" width="46.85546875" style="210" customWidth="1"/>
    <col min="2811" max="2847" width="9" style="210" customWidth="1"/>
    <col min="2848" max="3062" width="8.85546875" style="210" customWidth="1"/>
    <col min="3063" max="3063" width="4.85546875" style="210" customWidth="1"/>
    <col min="3064" max="3064" width="16.85546875" style="210" bestFit="1" customWidth="1"/>
    <col min="3065" max="3065" width="127.42578125" style="210" customWidth="1"/>
    <col min="3066" max="3066" width="46.85546875" style="210" customWidth="1"/>
    <col min="3067" max="3103" width="9" style="210" customWidth="1"/>
    <col min="3104" max="3318" width="8.85546875" style="210" customWidth="1"/>
    <col min="3319" max="3319" width="4.85546875" style="210" customWidth="1"/>
    <col min="3320" max="3320" width="16.85546875" style="210" bestFit="1" customWidth="1"/>
    <col min="3321" max="3321" width="127.42578125" style="210" customWidth="1"/>
    <col min="3322" max="3322" width="46.85546875" style="210" customWidth="1"/>
    <col min="3323" max="3359" width="9" style="210" customWidth="1"/>
    <col min="3360" max="3574" width="8.85546875" style="210" customWidth="1"/>
    <col min="3575" max="3575" width="4.85546875" style="210" customWidth="1"/>
    <col min="3576" max="3576" width="16.85546875" style="210" bestFit="1" customWidth="1"/>
    <col min="3577" max="3577" width="127.42578125" style="210" customWidth="1"/>
    <col min="3578" max="3578" width="46.85546875" style="210" customWidth="1"/>
    <col min="3579" max="3615" width="9" style="210" customWidth="1"/>
    <col min="3616" max="3830" width="8.85546875" style="210" customWidth="1"/>
    <col min="3831" max="3831" width="4.85546875" style="210" customWidth="1"/>
    <col min="3832" max="3832" width="16.85546875" style="210" bestFit="1" customWidth="1"/>
    <col min="3833" max="3833" width="127.42578125" style="210" customWidth="1"/>
    <col min="3834" max="3834" width="46.85546875" style="210" customWidth="1"/>
    <col min="3835" max="3871" width="9" style="210" customWidth="1"/>
    <col min="3872" max="4086" width="8.85546875" style="210" customWidth="1"/>
    <col min="4087" max="4087" width="4.85546875" style="210" customWidth="1"/>
    <col min="4088" max="4088" width="16.85546875" style="210" bestFit="1" customWidth="1"/>
    <col min="4089" max="4089" width="127.42578125" style="210" customWidth="1"/>
    <col min="4090" max="4090" width="46.85546875" style="210" customWidth="1"/>
    <col min="4091" max="4127" width="9" style="210" customWidth="1"/>
    <col min="4128" max="4342" width="8.85546875" style="210" customWidth="1"/>
    <col min="4343" max="4343" width="4.85546875" style="210" customWidth="1"/>
    <col min="4344" max="4344" width="16.85546875" style="210" bestFit="1" customWidth="1"/>
    <col min="4345" max="4345" width="127.42578125" style="210" customWidth="1"/>
    <col min="4346" max="4346" width="46.85546875" style="210" customWidth="1"/>
    <col min="4347" max="4383" width="9" style="210" customWidth="1"/>
    <col min="4384" max="4598" width="8.85546875" style="210" customWidth="1"/>
    <col min="4599" max="4599" width="4.85546875" style="210" customWidth="1"/>
    <col min="4600" max="4600" width="16.85546875" style="210" bestFit="1" customWidth="1"/>
    <col min="4601" max="4601" width="127.42578125" style="210" customWidth="1"/>
    <col min="4602" max="4602" width="46.85546875" style="210" customWidth="1"/>
    <col min="4603" max="4639" width="9" style="210" customWidth="1"/>
    <col min="4640" max="4854" width="8.85546875" style="210" customWidth="1"/>
    <col min="4855" max="4855" width="4.85546875" style="210" customWidth="1"/>
    <col min="4856" max="4856" width="16.85546875" style="210" bestFit="1" customWidth="1"/>
    <col min="4857" max="4857" width="127.42578125" style="210" customWidth="1"/>
    <col min="4858" max="4858" width="46.85546875" style="210" customWidth="1"/>
    <col min="4859" max="4895" width="9" style="210" customWidth="1"/>
    <col min="4896" max="5110" width="8.85546875" style="210" customWidth="1"/>
    <col min="5111" max="5111" width="4.85546875" style="210" customWidth="1"/>
    <col min="5112" max="5112" width="16.85546875" style="210" bestFit="1" customWidth="1"/>
    <col min="5113" max="5113" width="127.42578125" style="210" customWidth="1"/>
    <col min="5114" max="5114" width="46.85546875" style="210" customWidth="1"/>
    <col min="5115" max="5151" width="9" style="210" customWidth="1"/>
    <col min="5152" max="5366" width="8.85546875" style="210" customWidth="1"/>
    <col min="5367" max="5367" width="4.85546875" style="210" customWidth="1"/>
    <col min="5368" max="5368" width="16.85546875" style="210" bestFit="1" customWidth="1"/>
    <col min="5369" max="5369" width="127.42578125" style="210" customWidth="1"/>
    <col min="5370" max="5370" width="46.85546875" style="210" customWidth="1"/>
    <col min="5371" max="5407" width="9" style="210" customWidth="1"/>
    <col min="5408" max="5622" width="8.85546875" style="210" customWidth="1"/>
    <col min="5623" max="5623" width="4.85546875" style="210" customWidth="1"/>
    <col min="5624" max="5624" width="16.85546875" style="210" bestFit="1" customWidth="1"/>
    <col min="5625" max="5625" width="127.42578125" style="210" customWidth="1"/>
    <col min="5626" max="5626" width="46.85546875" style="210" customWidth="1"/>
    <col min="5627" max="5663" width="9" style="210" customWidth="1"/>
    <col min="5664" max="5878" width="8.85546875" style="210" customWidth="1"/>
    <col min="5879" max="5879" width="4.85546875" style="210" customWidth="1"/>
    <col min="5880" max="5880" width="16.85546875" style="210" bestFit="1" customWidth="1"/>
    <col min="5881" max="5881" width="127.42578125" style="210" customWidth="1"/>
    <col min="5882" max="5882" width="46.85546875" style="210" customWidth="1"/>
    <col min="5883" max="5919" width="9" style="210" customWidth="1"/>
    <col min="5920" max="6134" width="8.85546875" style="210" customWidth="1"/>
    <col min="6135" max="6135" width="4.85546875" style="210" customWidth="1"/>
    <col min="6136" max="6136" width="16.85546875" style="210" bestFit="1" customWidth="1"/>
    <col min="6137" max="6137" width="127.42578125" style="210" customWidth="1"/>
    <col min="6138" max="6138" width="46.85546875" style="210" customWidth="1"/>
    <col min="6139" max="6175" width="9" style="210" customWidth="1"/>
    <col min="6176" max="6390" width="8.85546875" style="210" customWidth="1"/>
    <col min="6391" max="6391" width="4.85546875" style="210" customWidth="1"/>
    <col min="6392" max="6392" width="16.85546875" style="210" bestFit="1" customWidth="1"/>
    <col min="6393" max="6393" width="127.42578125" style="210" customWidth="1"/>
    <col min="6394" max="6394" width="46.85546875" style="210" customWidth="1"/>
    <col min="6395" max="6431" width="9" style="210" customWidth="1"/>
    <col min="6432" max="6646" width="8.85546875" style="210" customWidth="1"/>
    <col min="6647" max="6647" width="4.85546875" style="210" customWidth="1"/>
    <col min="6648" max="6648" width="16.85546875" style="210" bestFit="1" customWidth="1"/>
    <col min="6649" max="6649" width="127.42578125" style="210" customWidth="1"/>
    <col min="6650" max="6650" width="46.85546875" style="210" customWidth="1"/>
    <col min="6651" max="6687" width="9" style="210" customWidth="1"/>
    <col min="6688" max="6902" width="8.85546875" style="210" customWidth="1"/>
    <col min="6903" max="6903" width="4.85546875" style="210" customWidth="1"/>
    <col min="6904" max="6904" width="16.85546875" style="210" bestFit="1" customWidth="1"/>
    <col min="6905" max="6905" width="127.42578125" style="210" customWidth="1"/>
    <col min="6906" max="6906" width="46.85546875" style="210" customWidth="1"/>
    <col min="6907" max="6943" width="9" style="210" customWidth="1"/>
    <col min="6944" max="7158" width="8.85546875" style="210" customWidth="1"/>
    <col min="7159" max="7159" width="4.85546875" style="210" customWidth="1"/>
    <col min="7160" max="7160" width="16.85546875" style="210" bestFit="1" customWidth="1"/>
    <col min="7161" max="7161" width="127.42578125" style="210" customWidth="1"/>
    <col min="7162" max="7162" width="46.85546875" style="210" customWidth="1"/>
    <col min="7163" max="7199" width="9" style="210" customWidth="1"/>
    <col min="7200" max="7414" width="8.85546875" style="210" customWidth="1"/>
    <col min="7415" max="7415" width="4.85546875" style="210" customWidth="1"/>
    <col min="7416" max="7416" width="16.85546875" style="210" bestFit="1" customWidth="1"/>
    <col min="7417" max="7417" width="127.42578125" style="210" customWidth="1"/>
    <col min="7418" max="7418" width="46.85546875" style="210" customWidth="1"/>
    <col min="7419" max="7455" width="9" style="210" customWidth="1"/>
    <col min="7456" max="7670" width="8.85546875" style="210" customWidth="1"/>
    <col min="7671" max="7671" width="4.85546875" style="210" customWidth="1"/>
    <col min="7672" max="7672" width="16.85546875" style="210" bestFit="1" customWidth="1"/>
    <col min="7673" max="7673" width="127.42578125" style="210" customWidth="1"/>
    <col min="7674" max="7674" width="46.85546875" style="210" customWidth="1"/>
    <col min="7675" max="7711" width="9" style="210" customWidth="1"/>
    <col min="7712" max="7926" width="8.85546875" style="210" customWidth="1"/>
    <col min="7927" max="7927" width="4.85546875" style="210" customWidth="1"/>
    <col min="7928" max="7928" width="16.85546875" style="210" bestFit="1" customWidth="1"/>
    <col min="7929" max="7929" width="127.42578125" style="210" customWidth="1"/>
    <col min="7930" max="7930" width="46.85546875" style="210" customWidth="1"/>
    <col min="7931" max="7967" width="9" style="210" customWidth="1"/>
    <col min="7968" max="8182" width="8.85546875" style="210" customWidth="1"/>
    <col min="8183" max="8183" width="4.85546875" style="210" customWidth="1"/>
    <col min="8184" max="8184" width="16.85546875" style="210" bestFit="1" customWidth="1"/>
    <col min="8185" max="8185" width="127.42578125" style="210" customWidth="1"/>
    <col min="8186" max="8186" width="46.85546875" style="210" customWidth="1"/>
    <col min="8187" max="8223" width="9" style="210" customWidth="1"/>
    <col min="8224" max="8438" width="8.85546875" style="210" customWidth="1"/>
    <col min="8439" max="8439" width="4.85546875" style="210" customWidth="1"/>
    <col min="8440" max="8440" width="16.85546875" style="210" bestFit="1" customWidth="1"/>
    <col min="8441" max="8441" width="127.42578125" style="210" customWidth="1"/>
    <col min="8442" max="8442" width="46.85546875" style="210" customWidth="1"/>
    <col min="8443" max="8479" width="9" style="210" customWidth="1"/>
    <col min="8480" max="8694" width="8.85546875" style="210" customWidth="1"/>
    <col min="8695" max="8695" width="4.85546875" style="210" customWidth="1"/>
    <col min="8696" max="8696" width="16.85546875" style="210" bestFit="1" customWidth="1"/>
    <col min="8697" max="8697" width="127.42578125" style="210" customWidth="1"/>
    <col min="8698" max="8698" width="46.85546875" style="210" customWidth="1"/>
    <col min="8699" max="8735" width="9" style="210" customWidth="1"/>
    <col min="8736" max="8950" width="8.85546875" style="210" customWidth="1"/>
    <col min="8951" max="8951" width="4.85546875" style="210" customWidth="1"/>
    <col min="8952" max="8952" width="16.85546875" style="210" bestFit="1" customWidth="1"/>
    <col min="8953" max="8953" width="127.42578125" style="210" customWidth="1"/>
    <col min="8954" max="8954" width="46.85546875" style="210" customWidth="1"/>
    <col min="8955" max="8991" width="9" style="210" customWidth="1"/>
    <col min="8992" max="9206" width="8.85546875" style="210" customWidth="1"/>
    <col min="9207" max="9207" width="4.85546875" style="210" customWidth="1"/>
    <col min="9208" max="9208" width="16.85546875" style="210" bestFit="1" customWidth="1"/>
    <col min="9209" max="9209" width="127.42578125" style="210" customWidth="1"/>
    <col min="9210" max="9210" width="46.85546875" style="210" customWidth="1"/>
    <col min="9211" max="9247" width="9" style="210" customWidth="1"/>
    <col min="9248" max="9462" width="8.85546875" style="210" customWidth="1"/>
    <col min="9463" max="9463" width="4.85546875" style="210" customWidth="1"/>
    <col min="9464" max="9464" width="16.85546875" style="210" bestFit="1" customWidth="1"/>
    <col min="9465" max="9465" width="127.42578125" style="210" customWidth="1"/>
    <col min="9466" max="9466" width="46.85546875" style="210" customWidth="1"/>
    <col min="9467" max="9503" width="9" style="210" customWidth="1"/>
    <col min="9504" max="9718" width="8.85546875" style="210" customWidth="1"/>
    <col min="9719" max="9719" width="4.85546875" style="210" customWidth="1"/>
    <col min="9720" max="9720" width="16.85546875" style="210" bestFit="1" customWidth="1"/>
    <col min="9721" max="9721" width="127.42578125" style="210" customWidth="1"/>
    <col min="9722" max="9722" width="46.85546875" style="210" customWidth="1"/>
    <col min="9723" max="9759" width="9" style="210" customWidth="1"/>
    <col min="9760" max="9974" width="8.85546875" style="210" customWidth="1"/>
    <col min="9975" max="9975" width="4.85546875" style="210" customWidth="1"/>
    <col min="9976" max="9976" width="16.85546875" style="210" bestFit="1" customWidth="1"/>
    <col min="9977" max="9977" width="127.42578125" style="210" customWidth="1"/>
    <col min="9978" max="9978" width="46.85546875" style="210" customWidth="1"/>
    <col min="9979" max="10015" width="9" style="210" customWidth="1"/>
    <col min="10016" max="10230" width="8.85546875" style="210" customWidth="1"/>
    <col min="10231" max="10231" width="4.85546875" style="210" customWidth="1"/>
    <col min="10232" max="10232" width="16.85546875" style="210" bestFit="1" customWidth="1"/>
    <col min="10233" max="10233" width="127.42578125" style="210" customWidth="1"/>
    <col min="10234" max="10234" width="46.85546875" style="210" customWidth="1"/>
    <col min="10235" max="10271" width="9" style="210" customWidth="1"/>
    <col min="10272" max="10486" width="8.85546875" style="210" customWidth="1"/>
    <col min="10487" max="10487" width="4.85546875" style="210" customWidth="1"/>
    <col min="10488" max="10488" width="16.85546875" style="210" bestFit="1" customWidth="1"/>
    <col min="10489" max="10489" width="127.42578125" style="210" customWidth="1"/>
    <col min="10490" max="10490" width="46.85546875" style="210" customWidth="1"/>
    <col min="10491" max="10527" width="9" style="210" customWidth="1"/>
    <col min="10528" max="10742" width="8.85546875" style="210" customWidth="1"/>
    <col min="10743" max="10743" width="4.85546875" style="210" customWidth="1"/>
    <col min="10744" max="10744" width="16.85546875" style="210" bestFit="1" customWidth="1"/>
    <col min="10745" max="10745" width="127.42578125" style="210" customWidth="1"/>
    <col min="10746" max="10746" width="46.85546875" style="210" customWidth="1"/>
    <col min="10747" max="10783" width="9" style="210" customWidth="1"/>
    <col min="10784" max="10998" width="8.85546875" style="210" customWidth="1"/>
    <col min="10999" max="10999" width="4.85546875" style="210" customWidth="1"/>
    <col min="11000" max="11000" width="16.85546875" style="210" bestFit="1" customWidth="1"/>
    <col min="11001" max="11001" width="127.42578125" style="210" customWidth="1"/>
    <col min="11002" max="11002" width="46.85546875" style="210" customWidth="1"/>
    <col min="11003" max="11039" width="9" style="210" customWidth="1"/>
    <col min="11040" max="11254" width="8.85546875" style="210" customWidth="1"/>
    <col min="11255" max="11255" width="4.85546875" style="210" customWidth="1"/>
    <col min="11256" max="11256" width="16.85546875" style="210" bestFit="1" customWidth="1"/>
    <col min="11257" max="11257" width="127.42578125" style="210" customWidth="1"/>
    <col min="11258" max="11258" width="46.85546875" style="210" customWidth="1"/>
    <col min="11259" max="11295" width="9" style="210" customWidth="1"/>
    <col min="11296" max="11510" width="8.85546875" style="210" customWidth="1"/>
    <col min="11511" max="11511" width="4.85546875" style="210" customWidth="1"/>
    <col min="11512" max="11512" width="16.85546875" style="210" bestFit="1" customWidth="1"/>
    <col min="11513" max="11513" width="127.42578125" style="210" customWidth="1"/>
    <col min="11514" max="11514" width="46.85546875" style="210" customWidth="1"/>
    <col min="11515" max="11551" width="9" style="210" customWidth="1"/>
    <col min="11552" max="11766" width="8.85546875" style="210" customWidth="1"/>
    <col min="11767" max="11767" width="4.85546875" style="210" customWidth="1"/>
    <col min="11768" max="11768" width="16.85546875" style="210" bestFit="1" customWidth="1"/>
    <col min="11769" max="11769" width="127.42578125" style="210" customWidth="1"/>
    <col min="11770" max="11770" width="46.85546875" style="210" customWidth="1"/>
    <col min="11771" max="11807" width="9" style="210" customWidth="1"/>
    <col min="11808" max="12022" width="8.85546875" style="210" customWidth="1"/>
    <col min="12023" max="12023" width="4.85546875" style="210" customWidth="1"/>
    <col min="12024" max="12024" width="16.85546875" style="210" bestFit="1" customWidth="1"/>
    <col min="12025" max="12025" width="127.42578125" style="210" customWidth="1"/>
    <col min="12026" max="12026" width="46.85546875" style="210" customWidth="1"/>
    <col min="12027" max="12063" width="9" style="210" customWidth="1"/>
    <col min="12064" max="12278" width="8.85546875" style="210" customWidth="1"/>
    <col min="12279" max="12279" width="4.85546875" style="210" customWidth="1"/>
    <col min="12280" max="12280" width="16.85546875" style="210" bestFit="1" customWidth="1"/>
    <col min="12281" max="12281" width="127.42578125" style="210" customWidth="1"/>
    <col min="12282" max="12282" width="46.85546875" style="210" customWidth="1"/>
    <col min="12283" max="12319" width="9" style="210" customWidth="1"/>
    <col min="12320" max="12534" width="8.85546875" style="210" customWidth="1"/>
    <col min="12535" max="12535" width="4.85546875" style="210" customWidth="1"/>
    <col min="12536" max="12536" width="16.85546875" style="210" bestFit="1" customWidth="1"/>
    <col min="12537" max="12537" width="127.42578125" style="210" customWidth="1"/>
    <col min="12538" max="12538" width="46.85546875" style="210" customWidth="1"/>
    <col min="12539" max="12575" width="9" style="210" customWidth="1"/>
    <col min="12576" max="12790" width="8.85546875" style="210" customWidth="1"/>
    <col min="12791" max="12791" width="4.85546875" style="210" customWidth="1"/>
    <col min="12792" max="12792" width="16.85546875" style="210" bestFit="1" customWidth="1"/>
    <col min="12793" max="12793" width="127.42578125" style="210" customWidth="1"/>
    <col min="12794" max="12794" width="46.85546875" style="210" customWidth="1"/>
    <col min="12795" max="12831" width="9" style="210" customWidth="1"/>
    <col min="12832" max="13046" width="8.85546875" style="210" customWidth="1"/>
    <col min="13047" max="13047" width="4.85546875" style="210" customWidth="1"/>
    <col min="13048" max="13048" width="16.85546875" style="210" bestFit="1" customWidth="1"/>
    <col min="13049" max="13049" width="127.42578125" style="210" customWidth="1"/>
    <col min="13050" max="13050" width="46.85546875" style="210" customWidth="1"/>
    <col min="13051" max="13087" width="9" style="210" customWidth="1"/>
    <col min="13088" max="13302" width="8.85546875" style="210" customWidth="1"/>
    <col min="13303" max="13303" width="4.85546875" style="210" customWidth="1"/>
    <col min="13304" max="13304" width="16.85546875" style="210" bestFit="1" customWidth="1"/>
    <col min="13305" max="13305" width="127.42578125" style="210" customWidth="1"/>
    <col min="13306" max="13306" width="46.85546875" style="210" customWidth="1"/>
    <col min="13307" max="13343" width="9" style="210" customWidth="1"/>
    <col min="13344" max="13558" width="8.85546875" style="210" customWidth="1"/>
    <col min="13559" max="13559" width="4.85546875" style="210" customWidth="1"/>
    <col min="13560" max="13560" width="16.85546875" style="210" bestFit="1" customWidth="1"/>
    <col min="13561" max="13561" width="127.42578125" style="210" customWidth="1"/>
    <col min="13562" max="13562" width="46.85546875" style="210" customWidth="1"/>
    <col min="13563" max="13599" width="9" style="210" customWidth="1"/>
    <col min="13600" max="13814" width="8.85546875" style="210" customWidth="1"/>
    <col min="13815" max="13815" width="4.85546875" style="210" customWidth="1"/>
    <col min="13816" max="13816" width="16.85546875" style="210" bestFit="1" customWidth="1"/>
    <col min="13817" max="13817" width="127.42578125" style="210" customWidth="1"/>
    <col min="13818" max="13818" width="46.85546875" style="210" customWidth="1"/>
    <col min="13819" max="13855" width="9" style="210" customWidth="1"/>
    <col min="13856" max="14070" width="8.85546875" style="210" customWidth="1"/>
    <col min="14071" max="14071" width="4.85546875" style="210" customWidth="1"/>
    <col min="14072" max="14072" width="16.85546875" style="210" bestFit="1" customWidth="1"/>
    <col min="14073" max="14073" width="127.42578125" style="210" customWidth="1"/>
    <col min="14074" max="14074" width="46.85546875" style="210" customWidth="1"/>
    <col min="14075" max="14111" width="9" style="210" customWidth="1"/>
    <col min="14112" max="14326" width="8.85546875" style="210" customWidth="1"/>
    <col min="14327" max="14327" width="4.85546875" style="210" customWidth="1"/>
    <col min="14328" max="14328" width="16.85546875" style="210" bestFit="1" customWidth="1"/>
    <col min="14329" max="14329" width="127.42578125" style="210" customWidth="1"/>
    <col min="14330" max="14330" width="46.85546875" style="210" customWidth="1"/>
    <col min="14331" max="14367" width="9" style="210" customWidth="1"/>
    <col min="14368" max="14582" width="8.85546875" style="210" customWidth="1"/>
    <col min="14583" max="14583" width="4.85546875" style="210" customWidth="1"/>
    <col min="14584" max="14584" width="16.85546875" style="210" bestFit="1" customWidth="1"/>
    <col min="14585" max="14585" width="127.42578125" style="210" customWidth="1"/>
    <col min="14586" max="14586" width="46.85546875" style="210" customWidth="1"/>
    <col min="14587" max="14623" width="9" style="210" customWidth="1"/>
    <col min="14624" max="14838" width="8.85546875" style="210" customWidth="1"/>
    <col min="14839" max="14839" width="4.85546875" style="210" customWidth="1"/>
    <col min="14840" max="14840" width="16.85546875" style="210" bestFit="1" customWidth="1"/>
    <col min="14841" max="14841" width="127.42578125" style="210" customWidth="1"/>
    <col min="14842" max="14842" width="46.85546875" style="210" customWidth="1"/>
    <col min="14843" max="14879" width="9" style="210" customWidth="1"/>
    <col min="14880" max="15094" width="8.85546875" style="210" customWidth="1"/>
    <col min="15095" max="15095" width="4.85546875" style="210" customWidth="1"/>
    <col min="15096" max="15096" width="16.85546875" style="210" bestFit="1" customWidth="1"/>
    <col min="15097" max="15097" width="127.42578125" style="210" customWidth="1"/>
    <col min="15098" max="15098" width="46.85546875" style="210" customWidth="1"/>
    <col min="15099" max="15135" width="9" style="210" customWidth="1"/>
    <col min="15136" max="15350" width="8.85546875" style="210" customWidth="1"/>
    <col min="15351" max="15351" width="4.85546875" style="210" customWidth="1"/>
    <col min="15352" max="15352" width="16.85546875" style="210" bestFit="1" customWidth="1"/>
    <col min="15353" max="15353" width="127.42578125" style="210" customWidth="1"/>
    <col min="15354" max="15354" width="46.85546875" style="210" customWidth="1"/>
    <col min="15355" max="15391" width="9" style="210" customWidth="1"/>
    <col min="15392" max="15606" width="8.85546875" style="210" customWidth="1"/>
    <col min="15607" max="15607" width="4.85546875" style="210" customWidth="1"/>
    <col min="15608" max="15608" width="16.85546875" style="210" bestFit="1" customWidth="1"/>
    <col min="15609" max="15609" width="127.42578125" style="210" customWidth="1"/>
    <col min="15610" max="15610" width="46.85546875" style="210" customWidth="1"/>
    <col min="15611" max="15647" width="9" style="210" customWidth="1"/>
    <col min="15648" max="15862" width="8.85546875" style="210" customWidth="1"/>
    <col min="15863" max="15863" width="4.85546875" style="210" customWidth="1"/>
    <col min="15864" max="15864" width="16.85546875" style="210" bestFit="1" customWidth="1"/>
    <col min="15865" max="15865" width="127.42578125" style="210" customWidth="1"/>
    <col min="15866" max="15866" width="46.85546875" style="210" customWidth="1"/>
    <col min="15867" max="15903" width="9" style="210" customWidth="1"/>
    <col min="15904" max="16118" width="8.85546875" style="210" customWidth="1"/>
    <col min="16119" max="16119" width="4.85546875" style="210" customWidth="1"/>
    <col min="16120" max="16120" width="16.85546875" style="210" bestFit="1" customWidth="1"/>
    <col min="16121" max="16121" width="127.42578125" style="210" customWidth="1"/>
    <col min="16122" max="16122" width="46.85546875" style="210" customWidth="1"/>
    <col min="16123" max="16159" width="9" style="210" customWidth="1"/>
    <col min="16160" max="16384" width="8.85546875" style="210" customWidth="1"/>
  </cols>
  <sheetData>
    <row r="1" spans="1:31" ht="30.95" customHeight="1" x14ac:dyDescent="0.5">
      <c r="A1" s="387" t="s">
        <v>229</v>
      </c>
      <c r="B1" s="388"/>
      <c r="C1" s="389"/>
    </row>
    <row r="2" spans="1:31" ht="30.95" customHeight="1" x14ac:dyDescent="0.5">
      <c r="A2" s="49" t="s">
        <v>177</v>
      </c>
      <c r="B2" s="47"/>
      <c r="C2" s="47"/>
    </row>
    <row r="3" spans="1:31" x14ac:dyDescent="0.25">
      <c r="A3" s="28"/>
    </row>
    <row r="4" spans="1:31" s="34" customFormat="1" ht="20.100000000000001" customHeight="1" x14ac:dyDescent="0.25">
      <c r="A4" s="50"/>
      <c r="B4" s="51"/>
      <c r="C4" s="52" t="s">
        <v>230</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row>
    <row r="5" spans="1:31" ht="18.95" customHeight="1" x14ac:dyDescent="0.25">
      <c r="A5" s="54" t="s">
        <v>231</v>
      </c>
      <c r="B5" s="55"/>
      <c r="C5" s="56"/>
    </row>
    <row r="6" spans="1:31" ht="14.45" customHeight="1" x14ac:dyDescent="0.25">
      <c r="A6" s="57" t="s">
        <v>232</v>
      </c>
      <c r="B6" s="57"/>
      <c r="C6" s="214"/>
    </row>
    <row r="7" spans="1:31" ht="48" customHeight="1" x14ac:dyDescent="0.25">
      <c r="A7" s="58"/>
      <c r="B7" s="59" t="s">
        <v>233</v>
      </c>
      <c r="C7" s="60" t="s">
        <v>234</v>
      </c>
    </row>
    <row r="8" spans="1:31" ht="14.45" customHeight="1" x14ac:dyDescent="0.25">
      <c r="A8" s="57" t="s">
        <v>235</v>
      </c>
      <c r="B8" s="57"/>
      <c r="C8" s="214"/>
    </row>
    <row r="9" spans="1:31" ht="23.25" customHeight="1" x14ac:dyDescent="0.25">
      <c r="A9" s="61"/>
      <c r="B9" s="59" t="s">
        <v>236</v>
      </c>
      <c r="C9" s="62" t="s">
        <v>237</v>
      </c>
    </row>
    <row r="10" spans="1:31" ht="14.45" customHeight="1" x14ac:dyDescent="0.25">
      <c r="A10" s="57" t="s">
        <v>238</v>
      </c>
      <c r="B10" s="57"/>
      <c r="C10" s="214"/>
    </row>
    <row r="11" spans="1:31" ht="23.25" customHeight="1" x14ac:dyDescent="0.25">
      <c r="A11" s="61"/>
      <c r="B11" s="59" t="s">
        <v>239</v>
      </c>
      <c r="C11" s="62" t="s">
        <v>240</v>
      </c>
    </row>
    <row r="12" spans="1:31" ht="14.45" customHeight="1" x14ac:dyDescent="0.25">
      <c r="A12" s="57" t="s">
        <v>241</v>
      </c>
      <c r="B12" s="57"/>
      <c r="C12" s="214"/>
    </row>
    <row r="13" spans="1:31" ht="15.95" customHeight="1" x14ac:dyDescent="0.25">
      <c r="A13" s="58"/>
      <c r="B13" s="59" t="s">
        <v>242</v>
      </c>
      <c r="C13" s="60" t="s">
        <v>243</v>
      </c>
    </row>
    <row r="14" spans="1:31" ht="14.45" customHeight="1" x14ac:dyDescent="0.25">
      <c r="A14" s="57" t="s">
        <v>244</v>
      </c>
      <c r="B14" s="57"/>
      <c r="C14" s="214"/>
    </row>
    <row r="15" spans="1:31" ht="38.25" customHeight="1" x14ac:dyDescent="0.25">
      <c r="A15" s="58"/>
      <c r="B15" s="59" t="s">
        <v>245</v>
      </c>
      <c r="C15" s="62" t="s">
        <v>246</v>
      </c>
    </row>
    <row r="16" spans="1:31" ht="14.45" customHeight="1" x14ac:dyDescent="0.25">
      <c r="A16" s="57" t="s">
        <v>247</v>
      </c>
      <c r="B16" s="57"/>
      <c r="C16" s="214"/>
    </row>
    <row r="17" spans="1:3" ht="26.25" customHeight="1" x14ac:dyDescent="0.25">
      <c r="A17" s="58"/>
      <c r="B17" s="59" t="s">
        <v>248</v>
      </c>
      <c r="C17" s="62" t="s">
        <v>249</v>
      </c>
    </row>
    <row r="18" spans="1:3" ht="14.45" customHeight="1" x14ac:dyDescent="0.25">
      <c r="A18" s="57" t="s">
        <v>250</v>
      </c>
      <c r="B18" s="57"/>
      <c r="C18" s="214"/>
    </row>
    <row r="19" spans="1:3" ht="40.5" customHeight="1" x14ac:dyDescent="0.25">
      <c r="A19" s="58"/>
      <c r="B19" s="59" t="s">
        <v>251</v>
      </c>
      <c r="C19" s="60" t="s">
        <v>252</v>
      </c>
    </row>
    <row r="20" spans="1:3" ht="18.95" customHeight="1" x14ac:dyDescent="0.25">
      <c r="A20" s="54" t="s">
        <v>253</v>
      </c>
      <c r="B20" s="55"/>
      <c r="C20" s="63"/>
    </row>
    <row r="21" spans="1:3" ht="14.45" customHeight="1" x14ac:dyDescent="0.25">
      <c r="A21" s="57" t="s">
        <v>254</v>
      </c>
      <c r="B21" s="57"/>
      <c r="C21" s="214"/>
    </row>
    <row r="22" spans="1:3" ht="42.75" customHeight="1" x14ac:dyDescent="0.25">
      <c r="A22" s="61"/>
      <c r="B22" s="59" t="s">
        <v>255</v>
      </c>
      <c r="C22" s="60" t="s">
        <v>256</v>
      </c>
    </row>
    <row r="23" spans="1:3" ht="14.45" customHeight="1" x14ac:dyDescent="0.25">
      <c r="A23" s="57" t="s">
        <v>257</v>
      </c>
      <c r="B23" s="57"/>
      <c r="C23" s="214"/>
    </row>
    <row r="24" spans="1:3" ht="15.95" customHeight="1" x14ac:dyDescent="0.25">
      <c r="A24" s="58"/>
      <c r="B24" s="59" t="s">
        <v>258</v>
      </c>
      <c r="C24" s="62" t="s">
        <v>259</v>
      </c>
    </row>
    <row r="25" spans="1:3" ht="14.45" customHeight="1" x14ac:dyDescent="0.25">
      <c r="A25" s="57" t="s">
        <v>260</v>
      </c>
      <c r="B25" s="57"/>
      <c r="C25" s="214"/>
    </row>
    <row r="26" spans="1:3" ht="38.25" customHeight="1" x14ac:dyDescent="0.25">
      <c r="A26" s="58"/>
      <c r="B26" s="59" t="s">
        <v>261</v>
      </c>
      <c r="C26" s="62" t="s">
        <v>262</v>
      </c>
    </row>
    <row r="27" spans="1:3" ht="14.45" customHeight="1" x14ac:dyDescent="0.25">
      <c r="A27" s="57" t="s">
        <v>263</v>
      </c>
      <c r="B27" s="57"/>
      <c r="C27" s="214"/>
    </row>
    <row r="28" spans="1:3" ht="34.5" customHeight="1" x14ac:dyDescent="0.25">
      <c r="A28" s="58"/>
      <c r="B28" s="59" t="s">
        <v>264</v>
      </c>
      <c r="C28" s="62" t="s">
        <v>265</v>
      </c>
    </row>
    <row r="29" spans="1:3" x14ac:dyDescent="0.25">
      <c r="A29" s="57" t="s">
        <v>266</v>
      </c>
      <c r="B29" s="57"/>
      <c r="C29" s="214"/>
    </row>
    <row r="30" spans="1:3" ht="63.95" customHeight="1" x14ac:dyDescent="0.25">
      <c r="A30" s="58"/>
      <c r="B30" s="59" t="s">
        <v>267</v>
      </c>
      <c r="C30" s="62" t="s">
        <v>268</v>
      </c>
    </row>
    <row r="31" spans="1:3" x14ac:dyDescent="0.25">
      <c r="A31" s="57" t="s">
        <v>269</v>
      </c>
      <c r="B31" s="57"/>
      <c r="C31" s="214"/>
    </row>
    <row r="32" spans="1:3" ht="32.1" customHeight="1" x14ac:dyDescent="0.25">
      <c r="A32" s="58"/>
      <c r="B32" s="59" t="s">
        <v>270</v>
      </c>
      <c r="C32" s="62" t="s">
        <v>271</v>
      </c>
    </row>
    <row r="33" spans="1:3" x14ac:dyDescent="0.25">
      <c r="A33" s="57" t="s">
        <v>272</v>
      </c>
      <c r="B33" s="57"/>
      <c r="C33" s="214"/>
    </row>
    <row r="34" spans="1:3" ht="15.95" customHeight="1" x14ac:dyDescent="0.25">
      <c r="A34" s="58"/>
      <c r="B34" s="59" t="s">
        <v>273</v>
      </c>
      <c r="C34" s="62" t="s">
        <v>274</v>
      </c>
    </row>
    <row r="35" spans="1:3" x14ac:dyDescent="0.25">
      <c r="A35" s="390" t="s">
        <v>275</v>
      </c>
      <c r="B35" s="391"/>
      <c r="C35" s="392"/>
    </row>
    <row r="36" spans="1:3" ht="48" customHeight="1" x14ac:dyDescent="0.25">
      <c r="B36" s="59" t="s">
        <v>276</v>
      </c>
      <c r="C36" s="62" t="s">
        <v>277</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85" zoomScaleNormal="85" workbookViewId="0"/>
  </sheetViews>
  <sheetFormatPr baseColWidth="10" defaultColWidth="8.85546875" defaultRowHeight="15" outlineLevelRow="1" x14ac:dyDescent="0.25"/>
  <cols>
    <col min="1" max="1" width="13.140625" style="215" customWidth="1"/>
    <col min="2" max="2" width="60.85546875" style="215" customWidth="1"/>
    <col min="3" max="3" width="39" style="215" bestFit="1" customWidth="1"/>
    <col min="4" max="4" width="35" style="215" bestFit="1" customWidth="1"/>
    <col min="5" max="5" width="6.85546875" style="215" customWidth="1"/>
    <col min="6" max="6" width="41.85546875" style="215" customWidth="1"/>
    <col min="7" max="7" width="41.85546875" style="67" customWidth="1"/>
    <col min="8" max="8" width="7.140625" style="215" customWidth="1"/>
    <col min="9" max="10" width="38" style="215" customWidth="1"/>
    <col min="11" max="11" width="47.85546875" style="215" customWidth="1"/>
    <col min="12" max="12" width="7.140625" style="215" customWidth="1"/>
    <col min="13" max="13" width="37" style="215" bestFit="1" customWidth="1"/>
    <col min="14" max="14" width="25.85546875" style="67" customWidth="1"/>
    <col min="15" max="17" width="8.85546875" style="68" customWidth="1"/>
    <col min="18" max="16384" width="8.85546875" style="68"/>
  </cols>
  <sheetData>
    <row r="1" spans="1:13" ht="30.95" customHeight="1" x14ac:dyDescent="0.25">
      <c r="A1" s="1" t="s">
        <v>278</v>
      </c>
      <c r="B1" s="221"/>
      <c r="C1" s="135"/>
      <c r="D1" s="135"/>
      <c r="E1" s="135"/>
      <c r="F1" s="222" t="s">
        <v>279</v>
      </c>
      <c r="G1" s="208"/>
      <c r="H1" s="67"/>
      <c r="I1" s="1"/>
      <c r="J1" s="67"/>
      <c r="K1" s="67"/>
      <c r="L1" s="67"/>
      <c r="M1" s="67"/>
    </row>
    <row r="2" spans="1:13" ht="15.95" customHeight="1" thickBot="1" x14ac:dyDescent="0.3">
      <c r="A2" s="67"/>
      <c r="B2" s="223"/>
      <c r="C2" s="223"/>
      <c r="D2" s="135"/>
      <c r="E2" s="135"/>
      <c r="F2" s="135"/>
      <c r="G2" s="208"/>
      <c r="H2" s="67"/>
      <c r="L2" s="67"/>
      <c r="M2" s="67"/>
    </row>
    <row r="3" spans="1:13" ht="21" customHeight="1" thickBot="1" x14ac:dyDescent="0.3">
      <c r="A3" s="69"/>
      <c r="B3" s="224" t="s">
        <v>280</v>
      </c>
      <c r="C3" s="121" t="s">
        <v>281</v>
      </c>
      <c r="D3" s="225"/>
      <c r="E3" s="225"/>
      <c r="F3" s="135"/>
      <c r="G3" s="225"/>
      <c r="H3" s="67"/>
      <c r="L3" s="67"/>
      <c r="M3" s="67"/>
    </row>
    <row r="4" spans="1:13" ht="15.95" customHeight="1" thickBot="1" x14ac:dyDescent="0.3">
      <c r="B4" s="208"/>
      <c r="C4" s="208"/>
      <c r="D4" s="208"/>
      <c r="E4" s="208"/>
      <c r="F4" s="208"/>
      <c r="G4" s="208"/>
      <c r="H4" s="67"/>
      <c r="L4" s="67"/>
      <c r="M4" s="67"/>
    </row>
    <row r="5" spans="1:13" ht="20.100000000000001" customHeight="1" x14ac:dyDescent="0.25">
      <c r="A5" s="71"/>
      <c r="B5" s="226" t="s">
        <v>282</v>
      </c>
      <c r="C5" s="227"/>
      <c r="D5" s="208"/>
      <c r="E5" s="198"/>
      <c r="F5" s="198"/>
      <c r="G5" s="208"/>
      <c r="H5" s="67"/>
      <c r="L5" s="67"/>
      <c r="M5" s="67"/>
    </row>
    <row r="6" spans="1:13" ht="15.95" customHeight="1" x14ac:dyDescent="0.25">
      <c r="B6" s="228" t="s">
        <v>283</v>
      </c>
      <c r="C6" s="198"/>
      <c r="D6" s="198"/>
      <c r="E6" s="208"/>
      <c r="F6" s="208"/>
      <c r="G6" s="208"/>
      <c r="H6" s="67"/>
      <c r="L6" s="67"/>
      <c r="M6" s="67"/>
    </row>
    <row r="7" spans="1:13" ht="15.95" customHeight="1" x14ac:dyDescent="0.25">
      <c r="B7" s="229" t="s">
        <v>284</v>
      </c>
      <c r="C7" s="198"/>
      <c r="D7" s="198"/>
      <c r="E7" s="208"/>
      <c r="F7" s="208"/>
      <c r="G7" s="208"/>
      <c r="H7" s="67"/>
      <c r="L7" s="67"/>
      <c r="M7" s="67"/>
    </row>
    <row r="8" spans="1:13" ht="15.95" customHeight="1" x14ac:dyDescent="0.25">
      <c r="B8" s="229" t="s">
        <v>285</v>
      </c>
      <c r="C8" s="198"/>
      <c r="D8" s="198"/>
      <c r="E8" s="208"/>
      <c r="F8" s="81" t="s">
        <v>286</v>
      </c>
      <c r="G8" s="208"/>
      <c r="H8" s="67"/>
      <c r="L8" s="67"/>
      <c r="M8" s="67"/>
    </row>
    <row r="9" spans="1:13" ht="15.95" customHeight="1" x14ac:dyDescent="0.25">
      <c r="B9" s="228" t="s">
        <v>287</v>
      </c>
      <c r="C9" s="208"/>
      <c r="D9" s="208"/>
      <c r="E9" s="208"/>
      <c r="F9" s="208"/>
      <c r="G9" s="208"/>
      <c r="H9" s="67"/>
      <c r="L9" s="67"/>
      <c r="M9" s="67"/>
    </row>
    <row r="10" spans="1:13" ht="15.95" customHeight="1" x14ac:dyDescent="0.25">
      <c r="B10" s="228" t="s">
        <v>288</v>
      </c>
      <c r="C10" s="208"/>
      <c r="D10" s="208"/>
      <c r="E10" s="208"/>
      <c r="F10" s="208"/>
      <c r="G10" s="208"/>
      <c r="H10" s="67"/>
      <c r="L10" s="67"/>
      <c r="M10" s="67"/>
    </row>
    <row r="11" spans="1:13" ht="17.100000000000001" customHeight="1" thickBot="1" x14ac:dyDescent="0.3">
      <c r="B11" s="230" t="s">
        <v>289</v>
      </c>
      <c r="C11" s="208"/>
      <c r="D11" s="208"/>
      <c r="E11" s="208"/>
      <c r="F11" s="208"/>
      <c r="G11" s="208"/>
      <c r="H11" s="67"/>
      <c r="L11" s="67"/>
      <c r="M11" s="67"/>
    </row>
    <row r="12" spans="1:13" x14ac:dyDescent="0.25">
      <c r="B12" s="231"/>
      <c r="C12" s="208"/>
      <c r="D12" s="208"/>
      <c r="E12" s="208"/>
      <c r="F12" s="208"/>
      <c r="G12" s="208"/>
      <c r="H12" s="67"/>
      <c r="L12" s="67"/>
      <c r="M12" s="67"/>
    </row>
    <row r="13" spans="1:13" ht="39.950000000000003" customHeight="1" x14ac:dyDescent="0.25">
      <c r="A13" s="216" t="s">
        <v>290</v>
      </c>
      <c r="B13" s="232" t="s">
        <v>283</v>
      </c>
      <c r="C13" s="233"/>
      <c r="D13" s="233"/>
      <c r="E13" s="233"/>
      <c r="F13" s="233"/>
      <c r="G13" s="234"/>
      <c r="H13" s="67"/>
      <c r="L13" s="67"/>
      <c r="M13" s="67"/>
    </row>
    <row r="14" spans="1:13" ht="15.95" customHeight="1" x14ac:dyDescent="0.25">
      <c r="A14" s="77" t="s">
        <v>291</v>
      </c>
      <c r="B14" s="235" t="s">
        <v>292</v>
      </c>
      <c r="C14" s="81" t="s">
        <v>163</v>
      </c>
      <c r="D14" s="208"/>
      <c r="E14" s="198"/>
      <c r="F14" s="198"/>
      <c r="G14" s="208"/>
      <c r="H14" s="67"/>
      <c r="L14" s="67"/>
      <c r="M14" s="67"/>
    </row>
    <row r="15" spans="1:13" ht="30" x14ac:dyDescent="0.25">
      <c r="A15" s="77" t="s">
        <v>293</v>
      </c>
      <c r="B15" s="235" t="s">
        <v>294</v>
      </c>
      <c r="C15" s="81" t="s">
        <v>3231</v>
      </c>
      <c r="D15" s="208"/>
      <c r="E15" s="198"/>
      <c r="F15" s="198"/>
      <c r="G15" s="208"/>
      <c r="H15" s="67"/>
      <c r="L15" s="67"/>
      <c r="M15" s="67"/>
    </row>
    <row r="16" spans="1:13" ht="32.1" customHeight="1" x14ac:dyDescent="0.25">
      <c r="A16" s="77" t="s">
        <v>295</v>
      </c>
      <c r="B16" s="235" t="s">
        <v>296</v>
      </c>
      <c r="C16" s="206" t="s">
        <v>3232</v>
      </c>
      <c r="D16" s="208"/>
      <c r="E16" s="198"/>
      <c r="F16" s="198"/>
      <c r="G16" s="208"/>
      <c r="H16" s="67"/>
      <c r="L16" s="67"/>
      <c r="M16" s="67"/>
    </row>
    <row r="17" spans="1:23" ht="15.95" customHeight="1" x14ac:dyDescent="0.25">
      <c r="A17" s="77" t="s">
        <v>297</v>
      </c>
      <c r="B17" s="235" t="s">
        <v>298</v>
      </c>
      <c r="C17" s="81" t="s">
        <v>299</v>
      </c>
      <c r="D17" s="208"/>
      <c r="E17" s="198"/>
      <c r="F17" s="198"/>
      <c r="G17" s="208"/>
      <c r="H17" s="67"/>
      <c r="L17" s="67"/>
      <c r="M17" s="67"/>
    </row>
    <row r="18" spans="1:23" ht="15.95" customHeight="1" outlineLevel="1" x14ac:dyDescent="0.25">
      <c r="A18" s="77" t="s">
        <v>300</v>
      </c>
      <c r="B18" s="235" t="s">
        <v>301</v>
      </c>
      <c r="C18" s="81" t="s">
        <v>302</v>
      </c>
      <c r="D18" s="208"/>
      <c r="E18" s="198"/>
      <c r="F18" s="198"/>
      <c r="G18" s="208"/>
      <c r="H18" s="67"/>
      <c r="L18" s="67"/>
      <c r="M18" s="67"/>
    </row>
    <row r="19" spans="1:23" ht="15.95" customHeight="1" outlineLevel="1" x14ac:dyDescent="0.25">
      <c r="A19" s="77" t="s">
        <v>303</v>
      </c>
      <c r="B19" s="235" t="s">
        <v>304</v>
      </c>
      <c r="C19" s="81">
        <v>0</v>
      </c>
      <c r="D19" s="208"/>
      <c r="E19" s="198"/>
      <c r="F19" s="198"/>
      <c r="G19" s="208"/>
      <c r="H19" s="67"/>
      <c r="L19" s="67"/>
      <c r="M19" s="67"/>
    </row>
    <row r="20" spans="1:23" ht="15.95" customHeight="1" outlineLevel="1" x14ac:dyDescent="0.25">
      <c r="A20" s="77" t="s">
        <v>305</v>
      </c>
      <c r="B20" s="158" t="s">
        <v>306</v>
      </c>
      <c r="C20" s="81"/>
      <c r="D20" s="208"/>
      <c r="E20" s="198"/>
      <c r="F20" s="198"/>
      <c r="G20" s="208"/>
      <c r="H20" s="67"/>
      <c r="L20" s="67"/>
      <c r="M20" s="67"/>
    </row>
    <row r="21" spans="1:23" ht="15.95" customHeight="1" outlineLevel="1" x14ac:dyDescent="0.25">
      <c r="A21" s="77" t="s">
        <v>307</v>
      </c>
      <c r="B21" s="158" t="s">
        <v>308</v>
      </c>
      <c r="C21" s="81"/>
      <c r="D21" s="208"/>
      <c r="E21" s="198"/>
      <c r="F21" s="198"/>
      <c r="G21" s="208"/>
      <c r="H21" s="67"/>
      <c r="L21" s="67"/>
      <c r="M21" s="67"/>
    </row>
    <row r="22" spans="1:23" ht="15.95" customHeight="1" outlineLevel="1" x14ac:dyDescent="0.25">
      <c r="A22" s="77" t="s">
        <v>309</v>
      </c>
      <c r="B22" s="158"/>
      <c r="C22" s="208"/>
      <c r="D22" s="208"/>
      <c r="E22" s="198"/>
      <c r="F22" s="198"/>
      <c r="G22" s="208"/>
      <c r="H22" s="67"/>
      <c r="L22" s="67"/>
      <c r="M22" s="67"/>
    </row>
    <row r="23" spans="1:23" ht="15.95" customHeight="1" outlineLevel="1" x14ac:dyDescent="0.25">
      <c r="A23" s="77" t="s">
        <v>310</v>
      </c>
      <c r="B23" s="158"/>
      <c r="C23" s="208"/>
      <c r="D23" s="208"/>
      <c r="E23" s="198"/>
      <c r="F23" s="198"/>
      <c r="G23" s="208"/>
      <c r="H23" s="67"/>
      <c r="L23" s="67"/>
      <c r="M23" s="67"/>
    </row>
    <row r="24" spans="1:23" ht="15.95" customHeight="1" outlineLevel="1" x14ac:dyDescent="0.25">
      <c r="A24" s="77" t="s">
        <v>311</v>
      </c>
      <c r="B24" s="158"/>
      <c r="C24" s="208"/>
      <c r="D24" s="208"/>
      <c r="E24" s="198"/>
      <c r="F24" s="198"/>
      <c r="G24" s="208"/>
      <c r="H24" s="67"/>
      <c r="L24" s="67"/>
      <c r="M24" s="67"/>
    </row>
    <row r="25" spans="1:23" ht="15.95" customHeight="1" outlineLevel="1" x14ac:dyDescent="0.25">
      <c r="A25" s="77" t="s">
        <v>312</v>
      </c>
      <c r="B25" s="158"/>
      <c r="C25" s="208"/>
      <c r="D25" s="208"/>
      <c r="E25" s="198"/>
      <c r="F25" s="198"/>
      <c r="G25" s="208"/>
      <c r="H25" s="67"/>
      <c r="L25" s="67"/>
      <c r="M25" s="67"/>
    </row>
    <row r="26" spans="1:23" ht="20.100000000000001" customHeight="1" x14ac:dyDescent="0.25">
      <c r="A26" s="75"/>
      <c r="B26" s="232" t="s">
        <v>284</v>
      </c>
      <c r="C26" s="233"/>
      <c r="D26" s="233"/>
      <c r="E26" s="233"/>
      <c r="F26" s="233"/>
      <c r="G26" s="234"/>
      <c r="H26" s="67"/>
      <c r="L26" s="67"/>
      <c r="M26" s="67"/>
    </row>
    <row r="27" spans="1:23" ht="15.95" customHeight="1" x14ac:dyDescent="0.25">
      <c r="A27" s="77" t="s">
        <v>313</v>
      </c>
      <c r="B27" s="236" t="s">
        <v>314</v>
      </c>
      <c r="C27" s="207" t="s">
        <v>315</v>
      </c>
      <c r="D27" s="152"/>
      <c r="E27" s="152"/>
      <c r="F27" s="152"/>
      <c r="G27" s="208"/>
      <c r="H27" s="67"/>
      <c r="L27" s="67"/>
      <c r="M27" s="67"/>
    </row>
    <row r="28" spans="1:23" ht="15.95" customHeight="1" x14ac:dyDescent="0.25">
      <c r="A28" s="77" t="s">
        <v>316</v>
      </c>
      <c r="B28" s="237" t="s">
        <v>317</v>
      </c>
      <c r="C28" s="207" t="s">
        <v>315</v>
      </c>
      <c r="D28" s="208"/>
      <c r="E28" s="152"/>
      <c r="F28" s="152"/>
      <c r="G28" s="208"/>
      <c r="H28" s="67"/>
      <c r="L28" s="67"/>
      <c r="W28" s="80" t="s">
        <v>318</v>
      </c>
    </row>
    <row r="29" spans="1:23" ht="15.95" customHeight="1" x14ac:dyDescent="0.25">
      <c r="A29" s="77" t="s">
        <v>319</v>
      </c>
      <c r="B29" s="236" t="s">
        <v>320</v>
      </c>
      <c r="C29" s="207" t="s">
        <v>315</v>
      </c>
      <c r="D29" s="208"/>
      <c r="E29" s="152"/>
      <c r="F29" s="152"/>
      <c r="G29" s="208"/>
      <c r="H29" s="67"/>
      <c r="L29" s="67"/>
      <c r="W29" s="215" t="s">
        <v>321</v>
      </c>
    </row>
    <row r="30" spans="1:23" ht="39.6" customHeight="1" outlineLevel="1" x14ac:dyDescent="0.25">
      <c r="A30" s="77" t="s">
        <v>322</v>
      </c>
      <c r="B30" s="236" t="s">
        <v>323</v>
      </c>
      <c r="C30" s="378" t="s">
        <v>3233</v>
      </c>
      <c r="D30" s="208"/>
      <c r="E30" s="152"/>
      <c r="F30" s="152"/>
      <c r="G30" s="208"/>
      <c r="H30" s="67"/>
      <c r="L30" s="67"/>
      <c r="W30" s="81" t="s">
        <v>324</v>
      </c>
    </row>
    <row r="31" spans="1:23" ht="15.95" customHeight="1" outlineLevel="1" x14ac:dyDescent="0.25">
      <c r="A31" s="77" t="s">
        <v>325</v>
      </c>
      <c r="B31" s="238"/>
      <c r="C31" s="208"/>
      <c r="D31" s="208"/>
      <c r="E31" s="152"/>
      <c r="F31" s="152"/>
      <c r="G31" s="208"/>
      <c r="H31" s="67"/>
      <c r="L31" s="67"/>
      <c r="M31" s="67"/>
    </row>
    <row r="32" spans="1:23" ht="15.95" customHeight="1" outlineLevel="1" x14ac:dyDescent="0.25">
      <c r="A32" s="77" t="s">
        <v>326</v>
      </c>
      <c r="B32" s="238"/>
      <c r="C32" s="208"/>
      <c r="D32" s="208"/>
      <c r="E32" s="152"/>
      <c r="F32" s="152"/>
      <c r="G32" s="208"/>
      <c r="H32" s="67"/>
      <c r="L32" s="67"/>
      <c r="M32" s="67"/>
    </row>
    <row r="33" spans="1:14" ht="15.95" customHeight="1" outlineLevel="1" x14ac:dyDescent="0.25">
      <c r="A33" s="77" t="s">
        <v>327</v>
      </c>
      <c r="B33" s="238"/>
      <c r="C33" s="208"/>
      <c r="D33" s="208"/>
      <c r="E33" s="152"/>
      <c r="F33" s="152"/>
      <c r="G33" s="208"/>
      <c r="H33" s="67"/>
      <c r="L33" s="67"/>
      <c r="M33" s="67"/>
    </row>
    <row r="34" spans="1:14" ht="15.95" customHeight="1" outlineLevel="1" x14ac:dyDescent="0.25">
      <c r="A34" s="77" t="s">
        <v>328</v>
      </c>
      <c r="B34" s="238"/>
      <c r="C34" s="208"/>
      <c r="D34" s="208"/>
      <c r="E34" s="152"/>
      <c r="F34" s="152"/>
      <c r="G34" s="208"/>
      <c r="H34" s="67"/>
      <c r="L34" s="67"/>
      <c r="M34" s="67"/>
    </row>
    <row r="35" spans="1:14" ht="15.95" customHeight="1" outlineLevel="1" x14ac:dyDescent="0.25">
      <c r="A35" s="77" t="s">
        <v>329</v>
      </c>
      <c r="B35" s="153"/>
      <c r="C35" s="208"/>
      <c r="D35" s="208"/>
      <c r="E35" s="152"/>
      <c r="F35" s="152"/>
      <c r="G35" s="208"/>
      <c r="H35" s="67"/>
      <c r="L35" s="67"/>
      <c r="M35" s="67"/>
    </row>
    <row r="36" spans="1:14" ht="20.100000000000001" customHeight="1" x14ac:dyDescent="0.25">
      <c r="A36" s="216"/>
      <c r="B36" s="232" t="s">
        <v>285</v>
      </c>
      <c r="C36" s="232"/>
      <c r="D36" s="233"/>
      <c r="E36" s="233"/>
      <c r="F36" s="233"/>
      <c r="G36" s="234"/>
      <c r="H36" s="67"/>
      <c r="L36" s="67"/>
      <c r="M36" s="67"/>
    </row>
    <row r="37" spans="1:14" ht="15" customHeight="1" x14ac:dyDescent="0.25">
      <c r="A37" s="83"/>
      <c r="B37" s="239" t="s">
        <v>330</v>
      </c>
      <c r="C37" s="240" t="s">
        <v>331</v>
      </c>
      <c r="D37" s="241"/>
      <c r="E37" s="241"/>
      <c r="F37" s="241"/>
      <c r="G37" s="242"/>
      <c r="H37" s="67"/>
      <c r="L37" s="67"/>
      <c r="M37" s="67"/>
    </row>
    <row r="38" spans="1:14" ht="15.95" customHeight="1" x14ac:dyDescent="0.25">
      <c r="A38" s="77" t="s">
        <v>332</v>
      </c>
      <c r="B38" s="176" t="s">
        <v>333</v>
      </c>
      <c r="C38" s="134">
        <f>+C53+C56</f>
        <v>14718.32602124</v>
      </c>
      <c r="D38" s="208"/>
      <c r="E38" s="208"/>
      <c r="F38" s="152"/>
      <c r="G38" s="208"/>
      <c r="H38" s="67"/>
      <c r="L38" s="67"/>
      <c r="M38" s="67"/>
    </row>
    <row r="39" spans="1:14" ht="15.95" customHeight="1" x14ac:dyDescent="0.25">
      <c r="A39" s="77" t="s">
        <v>334</v>
      </c>
      <c r="B39" s="176" t="s">
        <v>335</v>
      </c>
      <c r="C39" s="134">
        <v>11316</v>
      </c>
      <c r="D39" s="208"/>
      <c r="E39" s="208"/>
      <c r="F39" s="152"/>
      <c r="G39" s="208"/>
      <c r="H39" s="67"/>
      <c r="L39" s="67"/>
      <c r="M39" s="67"/>
      <c r="N39" s="68"/>
    </row>
    <row r="40" spans="1:14" ht="15.95" customHeight="1" outlineLevel="1" x14ac:dyDescent="0.25">
      <c r="A40" s="77" t="s">
        <v>336</v>
      </c>
      <c r="B40" s="243" t="s">
        <v>337</v>
      </c>
      <c r="C40" s="134">
        <v>15131.38903427</v>
      </c>
      <c r="D40" s="208"/>
      <c r="E40" s="208"/>
      <c r="F40" s="152"/>
      <c r="G40" s="208"/>
      <c r="H40" s="67"/>
      <c r="L40" s="67"/>
      <c r="M40" s="67"/>
      <c r="N40" s="68"/>
    </row>
    <row r="41" spans="1:14" ht="15.95" customHeight="1" outlineLevel="1" x14ac:dyDescent="0.25">
      <c r="A41" s="77" t="s">
        <v>338</v>
      </c>
      <c r="B41" s="243" t="s">
        <v>339</v>
      </c>
      <c r="C41" s="134">
        <v>11338.861445619999</v>
      </c>
      <c r="D41" s="208"/>
      <c r="E41" s="208"/>
      <c r="F41" s="152"/>
      <c r="G41" s="208"/>
      <c r="H41" s="67"/>
      <c r="L41" s="67"/>
      <c r="M41" s="67"/>
      <c r="N41" s="68"/>
    </row>
    <row r="42" spans="1:14" ht="15.95" customHeight="1" outlineLevel="1" x14ac:dyDescent="0.25">
      <c r="A42" s="77" t="s">
        <v>340</v>
      </c>
      <c r="B42" s="244"/>
      <c r="C42" s="134"/>
      <c r="D42" s="208"/>
      <c r="E42" s="208"/>
      <c r="F42" s="152"/>
      <c r="G42" s="208"/>
      <c r="H42" s="67"/>
      <c r="L42" s="67"/>
      <c r="M42" s="67"/>
      <c r="N42" s="68"/>
    </row>
    <row r="43" spans="1:14" ht="15.95" customHeight="1" outlineLevel="1" x14ac:dyDescent="0.25">
      <c r="A43" s="90" t="s">
        <v>341</v>
      </c>
      <c r="B43" s="152"/>
      <c r="C43" s="208"/>
      <c r="D43" s="208"/>
      <c r="E43" s="208"/>
      <c r="F43" s="152"/>
      <c r="G43" s="208"/>
      <c r="H43" s="67"/>
      <c r="L43" s="67"/>
      <c r="M43" s="67"/>
      <c r="N43" s="68"/>
    </row>
    <row r="44" spans="1:14" ht="15" customHeight="1" x14ac:dyDescent="0.25">
      <c r="A44" s="83"/>
      <c r="B44" s="240" t="s">
        <v>342</v>
      </c>
      <c r="C44" s="240" t="s">
        <v>343</v>
      </c>
      <c r="D44" s="240" t="s">
        <v>344</v>
      </c>
      <c r="E44" s="240"/>
      <c r="F44" s="240" t="s">
        <v>345</v>
      </c>
      <c r="G44" s="240" t="s">
        <v>346</v>
      </c>
      <c r="I44" s="67"/>
      <c r="J44" s="67"/>
      <c r="K44" s="68"/>
      <c r="L44" s="68"/>
      <c r="M44" s="68"/>
      <c r="N44" s="68"/>
    </row>
    <row r="45" spans="1:14" ht="15.95" customHeight="1" x14ac:dyDescent="0.25">
      <c r="A45" s="77" t="s">
        <v>347</v>
      </c>
      <c r="B45" s="176" t="s">
        <v>348</v>
      </c>
      <c r="C45" s="130">
        <v>3.9843051899964649E-2</v>
      </c>
      <c r="D45" s="245">
        <v>0.26082202059031462</v>
      </c>
      <c r="E45" s="130"/>
      <c r="F45" s="130">
        <v>0</v>
      </c>
      <c r="G45" s="81" t="s">
        <v>349</v>
      </c>
      <c r="H45" s="67"/>
      <c r="L45" s="67"/>
      <c r="M45" s="67"/>
      <c r="N45" s="68"/>
    </row>
    <row r="46" spans="1:14" outlineLevel="1" x14ac:dyDescent="0.25">
      <c r="A46" s="77"/>
      <c r="B46" s="119"/>
      <c r="C46" s="180"/>
      <c r="D46" s="130"/>
      <c r="E46" s="130"/>
      <c r="F46" s="130"/>
      <c r="G46" s="179"/>
      <c r="H46" s="67"/>
      <c r="L46" s="67"/>
      <c r="M46" s="67"/>
      <c r="N46" s="68"/>
    </row>
    <row r="47" spans="1:14" ht="15.95" customHeight="1" outlineLevel="1" x14ac:dyDescent="0.25">
      <c r="A47" s="77" t="s">
        <v>350</v>
      </c>
      <c r="B47" s="119" t="s">
        <v>351</v>
      </c>
      <c r="C47" s="134">
        <f>IF(OR(NOT(ISNUMBER(C38)),NOT(ISNUMBER(C39))),"", C38-C39)</f>
        <v>3402.32602124</v>
      </c>
      <c r="D47" s="130"/>
      <c r="E47" s="130"/>
      <c r="F47" s="130"/>
      <c r="G47" s="179"/>
      <c r="H47" s="67"/>
      <c r="L47" s="67"/>
      <c r="M47" s="67"/>
      <c r="N47" s="68"/>
    </row>
    <row r="48" spans="1:14" ht="15.95" customHeight="1" outlineLevel="1" x14ac:dyDescent="0.25">
      <c r="A48" s="77" t="s">
        <v>352</v>
      </c>
      <c r="B48" s="119"/>
      <c r="C48" s="179"/>
      <c r="D48" s="179"/>
      <c r="E48" s="179"/>
      <c r="F48" s="179"/>
      <c r="G48" s="179"/>
      <c r="H48" s="67"/>
      <c r="L48" s="67"/>
      <c r="M48" s="67"/>
      <c r="N48" s="68"/>
    </row>
    <row r="49" spans="1:14" ht="15.95" customHeight="1" outlineLevel="1" x14ac:dyDescent="0.25">
      <c r="A49" s="77" t="s">
        <v>353</v>
      </c>
      <c r="B49" s="167" t="s">
        <v>354</v>
      </c>
      <c r="C49" s="130"/>
      <c r="D49" s="130"/>
      <c r="E49" s="130"/>
      <c r="F49" s="130"/>
      <c r="G49" s="130"/>
      <c r="H49" s="67"/>
      <c r="L49" s="67"/>
      <c r="M49" s="67"/>
      <c r="N49" s="68"/>
    </row>
    <row r="50" spans="1:14" ht="15.95" customHeight="1" outlineLevel="1" x14ac:dyDescent="0.25">
      <c r="A50" s="77" t="s">
        <v>355</v>
      </c>
      <c r="B50" s="167" t="s">
        <v>356</v>
      </c>
      <c r="C50" s="130"/>
      <c r="D50" s="130"/>
      <c r="E50" s="130"/>
      <c r="F50" s="130"/>
      <c r="G50" s="130"/>
      <c r="H50" s="67"/>
      <c r="L50" s="67"/>
      <c r="M50" s="67"/>
      <c r="N50" s="68"/>
    </row>
    <row r="51" spans="1:14" ht="15.95" customHeight="1" outlineLevel="1" x14ac:dyDescent="0.25">
      <c r="A51" s="77" t="s">
        <v>357</v>
      </c>
      <c r="B51" s="167" t="s">
        <v>358</v>
      </c>
      <c r="C51" s="130"/>
      <c r="D51" s="130"/>
      <c r="E51" s="130"/>
      <c r="F51" s="130"/>
      <c r="G51" s="130"/>
      <c r="H51" s="67"/>
      <c r="L51" s="67"/>
      <c r="M51" s="67"/>
      <c r="N51" s="68"/>
    </row>
    <row r="52" spans="1:14" ht="15" customHeight="1" x14ac:dyDescent="0.25">
      <c r="A52" s="83"/>
      <c r="B52" s="239" t="s">
        <v>359</v>
      </c>
      <c r="C52" s="240" t="s">
        <v>331</v>
      </c>
      <c r="D52" s="240"/>
      <c r="E52" s="241"/>
      <c r="F52" s="242" t="s">
        <v>360</v>
      </c>
      <c r="G52" s="242"/>
      <c r="H52" s="67"/>
      <c r="L52" s="67"/>
      <c r="M52" s="67"/>
      <c r="N52" s="68"/>
    </row>
    <row r="53" spans="1:14" ht="15.95" customHeight="1" x14ac:dyDescent="0.25">
      <c r="A53" s="77" t="s">
        <v>361</v>
      </c>
      <c r="B53" s="176" t="s">
        <v>362</v>
      </c>
      <c r="C53" s="180">
        <v>13804.32602124</v>
      </c>
      <c r="D53" s="208"/>
      <c r="E53" s="161"/>
      <c r="F53" s="246">
        <f>IF(OR($C$58=0,NOT(ISNUMBER($C$58)),NOT(ISNUMBER(C53))),"",C53/$C$58)</f>
        <v>0.93790054665992539</v>
      </c>
      <c r="G53" s="181"/>
      <c r="H53" s="67"/>
      <c r="L53" s="67"/>
      <c r="M53" s="67"/>
      <c r="N53" s="68"/>
    </row>
    <row r="54" spans="1:14" ht="15.95" customHeight="1" x14ac:dyDescent="0.25">
      <c r="A54" s="77" t="s">
        <v>363</v>
      </c>
      <c r="B54" s="176" t="s">
        <v>364</v>
      </c>
      <c r="C54" s="180">
        <v>0</v>
      </c>
      <c r="D54" s="208"/>
      <c r="E54" s="161"/>
      <c r="F54" s="246">
        <f>IF(OR($C$58=0,NOT(ISNUMBER($C$58)),NOT(ISNUMBER(C54))),"",C54/$C$58)</f>
        <v>0</v>
      </c>
      <c r="G54" s="181"/>
      <c r="H54" s="67"/>
      <c r="L54" s="67"/>
      <c r="M54" s="67"/>
      <c r="N54" s="68"/>
    </row>
    <row r="55" spans="1:14" ht="15.95" customHeight="1" x14ac:dyDescent="0.25">
      <c r="A55" s="77" t="s">
        <v>366</v>
      </c>
      <c r="B55" s="176" t="s">
        <v>367</v>
      </c>
      <c r="C55" s="180">
        <v>0</v>
      </c>
      <c r="D55" s="208"/>
      <c r="E55" s="161"/>
      <c r="F55" s="246">
        <f>IF(OR($C$58=0,NOT(ISNUMBER($C$58)),NOT(ISNUMBER(C55))),"",C55/$C$58)</f>
        <v>0</v>
      </c>
      <c r="G55" s="181"/>
      <c r="H55" s="67"/>
      <c r="L55" s="67"/>
      <c r="M55" s="67"/>
      <c r="N55" s="68"/>
    </row>
    <row r="56" spans="1:14" ht="15.95" customHeight="1" x14ac:dyDescent="0.25">
      <c r="A56" s="77" t="s">
        <v>368</v>
      </c>
      <c r="B56" s="176" t="s">
        <v>369</v>
      </c>
      <c r="C56" s="180">
        <v>914</v>
      </c>
      <c r="D56" s="208"/>
      <c r="E56" s="161"/>
      <c r="F56" s="246">
        <f>IF(OR($C$58=0,NOT(ISNUMBER($C$58)),NOT(ISNUMBER(C56))),"",C56/$C$58)</f>
        <v>6.2099453340074655E-2</v>
      </c>
      <c r="G56" s="181"/>
      <c r="H56" s="67"/>
      <c r="L56" s="67"/>
      <c r="M56" s="67"/>
      <c r="N56" s="68"/>
    </row>
    <row r="57" spans="1:14" ht="15.95" customHeight="1" x14ac:dyDescent="0.25">
      <c r="A57" s="77" t="s">
        <v>370</v>
      </c>
      <c r="B57" s="119" t="s">
        <v>371</v>
      </c>
      <c r="C57" s="180">
        <v>0</v>
      </c>
      <c r="D57" s="208"/>
      <c r="E57" s="161"/>
      <c r="F57" s="246">
        <f>IF(OR($C$58=0,NOT(ISNUMBER($C$58)),NOT(ISNUMBER(C57))),"",C57/$C$58)</f>
        <v>0</v>
      </c>
      <c r="G57" s="181"/>
      <c r="H57" s="67"/>
      <c r="L57" s="67"/>
      <c r="M57" s="67"/>
      <c r="N57" s="68"/>
    </row>
    <row r="58" spans="1:14" ht="15.95" customHeight="1" x14ac:dyDescent="0.25">
      <c r="A58" s="77" t="s">
        <v>372</v>
      </c>
      <c r="B58" s="247" t="s">
        <v>373</v>
      </c>
      <c r="C58" s="248">
        <f>IF(COUNT(C53:C57)=0, 0, IF(SUM(C53:C57)=C38, SUM(C53:C57), "The total should equal the Total Cover Assets reported in C38"))</f>
        <v>14718.32602124</v>
      </c>
      <c r="D58" s="161"/>
      <c r="E58" s="161"/>
      <c r="F58" s="249">
        <f>SUM(F53:F57)</f>
        <v>1</v>
      </c>
      <c r="G58" s="181"/>
      <c r="H58" s="67"/>
      <c r="L58" s="67"/>
      <c r="M58" s="67"/>
      <c r="N58" s="68"/>
    </row>
    <row r="59" spans="1:14" ht="15.95" customHeight="1" outlineLevel="1" x14ac:dyDescent="0.25">
      <c r="A59" s="77" t="s">
        <v>374</v>
      </c>
      <c r="B59" s="162" t="s">
        <v>375</v>
      </c>
      <c r="C59" s="134"/>
      <c r="D59" s="208"/>
      <c r="E59" s="161"/>
      <c r="F59" s="246" t="str">
        <f t="shared" ref="F59:F64" si="0">IF(OR($C$58=0,NOT(ISNUMBER($C$58)),NOT(ISNUMBER(C59))),"",C59/$C$58)</f>
        <v/>
      </c>
      <c r="G59" s="181"/>
      <c r="H59" s="67"/>
      <c r="L59" s="67"/>
      <c r="M59" s="67"/>
      <c r="N59" s="68"/>
    </row>
    <row r="60" spans="1:14" ht="15.95" customHeight="1" outlineLevel="1" x14ac:dyDescent="0.25">
      <c r="A60" s="77" t="s">
        <v>376</v>
      </c>
      <c r="B60" s="162" t="s">
        <v>375</v>
      </c>
      <c r="C60" s="134"/>
      <c r="D60" s="208"/>
      <c r="E60" s="161"/>
      <c r="F60" s="246" t="str">
        <f t="shared" si="0"/>
        <v/>
      </c>
      <c r="G60" s="181"/>
      <c r="H60" s="67"/>
      <c r="L60" s="67"/>
      <c r="M60" s="67"/>
      <c r="N60" s="68"/>
    </row>
    <row r="61" spans="1:14" ht="15.95" customHeight="1" outlineLevel="1" x14ac:dyDescent="0.25">
      <c r="A61" s="77" t="s">
        <v>377</v>
      </c>
      <c r="B61" s="162" t="s">
        <v>375</v>
      </c>
      <c r="C61" s="134"/>
      <c r="D61" s="208"/>
      <c r="E61" s="161"/>
      <c r="F61" s="246" t="str">
        <f t="shared" si="0"/>
        <v/>
      </c>
      <c r="G61" s="181"/>
      <c r="H61" s="67"/>
      <c r="L61" s="67"/>
      <c r="M61" s="67"/>
      <c r="N61" s="68"/>
    </row>
    <row r="62" spans="1:14" ht="15.95" customHeight="1" outlineLevel="1" x14ac:dyDescent="0.25">
      <c r="A62" s="77" t="s">
        <v>378</v>
      </c>
      <c r="B62" s="162" t="s">
        <v>375</v>
      </c>
      <c r="C62" s="134"/>
      <c r="D62" s="208"/>
      <c r="E62" s="161"/>
      <c r="F62" s="246" t="str">
        <f t="shared" si="0"/>
        <v/>
      </c>
      <c r="G62" s="181"/>
      <c r="H62" s="67"/>
      <c r="L62" s="67"/>
      <c r="M62" s="67"/>
      <c r="N62" s="68"/>
    </row>
    <row r="63" spans="1:14" ht="15.95" customHeight="1" outlineLevel="1" x14ac:dyDescent="0.25">
      <c r="A63" s="77" t="s">
        <v>379</v>
      </c>
      <c r="B63" s="162" t="s">
        <v>375</v>
      </c>
      <c r="C63" s="134"/>
      <c r="D63" s="208"/>
      <c r="E63" s="161"/>
      <c r="F63" s="246" t="str">
        <f t="shared" si="0"/>
        <v/>
      </c>
      <c r="G63" s="181"/>
      <c r="H63" s="67"/>
      <c r="L63" s="67"/>
      <c r="M63" s="67"/>
      <c r="N63" s="68"/>
    </row>
    <row r="64" spans="1:14" ht="15.95" customHeight="1" outlineLevel="1" x14ac:dyDescent="0.25">
      <c r="A64" s="77" t="s">
        <v>380</v>
      </c>
      <c r="B64" s="162" t="s">
        <v>375</v>
      </c>
      <c r="C64" s="164"/>
      <c r="D64" s="194"/>
      <c r="E64" s="194"/>
      <c r="F64" s="246" t="str">
        <f t="shared" si="0"/>
        <v/>
      </c>
      <c r="G64" s="182"/>
      <c r="H64" s="67"/>
      <c r="L64" s="67"/>
      <c r="M64" s="67"/>
      <c r="N64" s="68"/>
    </row>
    <row r="65" spans="1:14" ht="15" customHeight="1" x14ac:dyDescent="0.25">
      <c r="A65" s="83"/>
      <c r="B65" s="239" t="s">
        <v>381</v>
      </c>
      <c r="C65" s="250" t="s">
        <v>382</v>
      </c>
      <c r="D65" s="250" t="s">
        <v>383</v>
      </c>
      <c r="E65" s="241"/>
      <c r="F65" s="242" t="s">
        <v>384</v>
      </c>
      <c r="G65" s="242" t="s">
        <v>385</v>
      </c>
      <c r="H65" s="67"/>
      <c r="L65" s="67"/>
      <c r="M65" s="67"/>
      <c r="N65" s="68"/>
    </row>
    <row r="66" spans="1:14" ht="15.95" customHeight="1" x14ac:dyDescent="0.25">
      <c r="A66" s="77" t="s">
        <v>386</v>
      </c>
      <c r="B66" s="176" t="s">
        <v>387</v>
      </c>
      <c r="C66" s="180">
        <v>3.2</v>
      </c>
      <c r="D66" s="180" t="s">
        <v>349</v>
      </c>
      <c r="E66" s="183"/>
      <c r="F66" s="184"/>
      <c r="G66" s="185"/>
      <c r="H66" s="67"/>
      <c r="L66" s="67"/>
      <c r="M66" s="67"/>
      <c r="N66" s="68"/>
    </row>
    <row r="67" spans="1:14" x14ac:dyDescent="0.25">
      <c r="A67" s="77"/>
      <c r="B67" s="176"/>
      <c r="C67" s="81"/>
      <c r="D67" s="81"/>
      <c r="E67" s="183"/>
      <c r="F67" s="184"/>
      <c r="G67" s="185"/>
      <c r="H67" s="67"/>
      <c r="L67" s="67"/>
      <c r="M67" s="67"/>
      <c r="N67" s="68"/>
    </row>
    <row r="68" spans="1:14" ht="15.95" customHeight="1" x14ac:dyDescent="0.25">
      <c r="A68" s="77"/>
      <c r="B68" s="176" t="s">
        <v>388</v>
      </c>
      <c r="C68" s="183"/>
      <c r="D68" s="183"/>
      <c r="E68" s="183"/>
      <c r="F68" s="185"/>
      <c r="G68" s="185"/>
      <c r="H68" s="67"/>
      <c r="L68" s="67"/>
      <c r="M68" s="67"/>
      <c r="N68" s="68"/>
    </row>
    <row r="69" spans="1:14" ht="15.95" customHeight="1" x14ac:dyDescent="0.25">
      <c r="A69" s="77"/>
      <c r="B69" s="176" t="s">
        <v>389</v>
      </c>
      <c r="C69" s="81"/>
      <c r="D69" s="81"/>
      <c r="E69" s="183"/>
      <c r="F69" s="185"/>
      <c r="G69" s="185"/>
      <c r="H69" s="67"/>
      <c r="L69" s="67"/>
      <c r="M69" s="67"/>
      <c r="N69" s="68"/>
    </row>
    <row r="70" spans="1:14" ht="15.95" customHeight="1" x14ac:dyDescent="0.25">
      <c r="A70" s="77" t="s">
        <v>390</v>
      </c>
      <c r="B70" s="251" t="s">
        <v>391</v>
      </c>
      <c r="C70" s="134">
        <v>3938.5483481450001</v>
      </c>
      <c r="D70" s="134" t="s">
        <v>349</v>
      </c>
      <c r="E70" s="168"/>
      <c r="F70" s="246">
        <f t="shared" ref="F70:F76" si="1">IF(OR($C$77=0,NOT(ISNUMBER($C$77)),NOT(ISNUMBER(C70))),"",C70/$C$77)</f>
        <v>0.26759485819720269</v>
      </c>
      <c r="G70" s="246" t="str">
        <f t="shared" ref="G70:G76" si="2">IF($D$77=0,"",IF(D70="[Mark as ND1 if not relevant]","",D70/$D$77))</f>
        <v/>
      </c>
      <c r="H70" s="67"/>
      <c r="L70" s="67"/>
      <c r="M70" s="67"/>
      <c r="N70" s="68"/>
    </row>
    <row r="71" spans="1:14" ht="15.95" customHeight="1" x14ac:dyDescent="0.25">
      <c r="A71" s="77" t="s">
        <v>392</v>
      </c>
      <c r="B71" s="251" t="s">
        <v>393</v>
      </c>
      <c r="C71" s="134">
        <v>2178.4882292530001</v>
      </c>
      <c r="D71" s="134" t="s">
        <v>349</v>
      </c>
      <c r="E71" s="168"/>
      <c r="F71" s="246">
        <f t="shared" si="1"/>
        <v>0.14801195701096165</v>
      </c>
      <c r="G71" s="246" t="str">
        <f t="shared" si="2"/>
        <v/>
      </c>
      <c r="H71" s="67"/>
      <c r="L71" s="67"/>
      <c r="M71" s="67"/>
      <c r="N71" s="68"/>
    </row>
    <row r="72" spans="1:14" ht="15.95" customHeight="1" x14ac:dyDescent="0.25">
      <c r="A72" s="77" t="s">
        <v>394</v>
      </c>
      <c r="B72" s="251" t="s">
        <v>395</v>
      </c>
      <c r="C72" s="134">
        <v>2142.3859219709998</v>
      </c>
      <c r="D72" s="134" t="s">
        <v>349</v>
      </c>
      <c r="E72" s="168"/>
      <c r="F72" s="246">
        <f t="shared" si="1"/>
        <v>0.14555907565880843</v>
      </c>
      <c r="G72" s="246" t="str">
        <f t="shared" si="2"/>
        <v/>
      </c>
      <c r="H72" s="67"/>
      <c r="L72" s="67"/>
      <c r="M72" s="67"/>
      <c r="N72" s="68"/>
    </row>
    <row r="73" spans="1:14" ht="15.95" customHeight="1" x14ac:dyDescent="0.25">
      <c r="A73" s="77" t="s">
        <v>396</v>
      </c>
      <c r="B73" s="251" t="s">
        <v>397</v>
      </c>
      <c r="C73" s="134">
        <v>1835.697315032</v>
      </c>
      <c r="D73" s="134" t="s">
        <v>349</v>
      </c>
      <c r="E73" s="168"/>
      <c r="F73" s="246">
        <f t="shared" si="1"/>
        <v>0.12472188209656811</v>
      </c>
      <c r="G73" s="246" t="str">
        <f t="shared" si="2"/>
        <v/>
      </c>
      <c r="H73" s="67"/>
      <c r="L73" s="67"/>
      <c r="M73" s="67"/>
      <c r="N73" s="68"/>
    </row>
    <row r="74" spans="1:14" ht="15.95" customHeight="1" x14ac:dyDescent="0.25">
      <c r="A74" s="77" t="s">
        <v>398</v>
      </c>
      <c r="B74" s="251" t="s">
        <v>399</v>
      </c>
      <c r="C74" s="134">
        <v>1519.4810647490001</v>
      </c>
      <c r="D74" s="134" t="s">
        <v>349</v>
      </c>
      <c r="E74" s="168"/>
      <c r="F74" s="246">
        <f t="shared" si="1"/>
        <v>0.1032373565367932</v>
      </c>
      <c r="G74" s="246" t="str">
        <f t="shared" si="2"/>
        <v/>
      </c>
      <c r="H74" s="67"/>
      <c r="L74" s="67"/>
      <c r="M74" s="67"/>
      <c r="N74" s="68"/>
    </row>
    <row r="75" spans="1:14" ht="15.95" customHeight="1" x14ac:dyDescent="0.25">
      <c r="A75" s="77" t="s">
        <v>400</v>
      </c>
      <c r="B75" s="251" t="s">
        <v>401</v>
      </c>
      <c r="C75" s="134">
        <v>2769.8399559899999</v>
      </c>
      <c r="D75" s="134" t="s">
        <v>349</v>
      </c>
      <c r="E75" s="168"/>
      <c r="F75" s="246">
        <f t="shared" si="1"/>
        <v>0.18818987726815195</v>
      </c>
      <c r="G75" s="246" t="str">
        <f t="shared" si="2"/>
        <v/>
      </c>
      <c r="H75" s="67"/>
      <c r="L75" s="67"/>
      <c r="M75" s="67"/>
      <c r="N75" s="68"/>
    </row>
    <row r="76" spans="1:14" ht="15.95" customHeight="1" x14ac:dyDescent="0.25">
      <c r="A76" s="77" t="s">
        <v>402</v>
      </c>
      <c r="B76" s="251" t="s">
        <v>403</v>
      </c>
      <c r="C76" s="134">
        <v>333.88512478000001</v>
      </c>
      <c r="D76" s="134" t="s">
        <v>349</v>
      </c>
      <c r="E76" s="168"/>
      <c r="F76" s="246">
        <f t="shared" si="1"/>
        <v>2.2684993231513864E-2</v>
      </c>
      <c r="G76" s="246" t="str">
        <f t="shared" si="2"/>
        <v/>
      </c>
      <c r="H76" s="67"/>
      <c r="L76" s="67"/>
      <c r="M76" s="67"/>
      <c r="N76" s="68"/>
    </row>
    <row r="77" spans="1:14" ht="15.95" customHeight="1" x14ac:dyDescent="0.25">
      <c r="A77" s="77" t="s">
        <v>404</v>
      </c>
      <c r="B77" s="252" t="s">
        <v>373</v>
      </c>
      <c r="C77" s="248">
        <f>SUM(C70:C76)</f>
        <v>14718.325959920001</v>
      </c>
      <c r="D77" s="248">
        <f>SUM(D70:D76)</f>
        <v>0</v>
      </c>
      <c r="E77" s="152"/>
      <c r="F77" s="249">
        <f>SUM(F70:F76)</f>
        <v>0.99999999999999989</v>
      </c>
      <c r="G77" s="249">
        <f>SUM(G70:G76)</f>
        <v>0</v>
      </c>
      <c r="H77" s="67"/>
      <c r="L77" s="67"/>
      <c r="M77" s="67"/>
      <c r="N77" s="68"/>
    </row>
    <row r="78" spans="1:14" ht="15.95" customHeight="1" outlineLevel="1" x14ac:dyDescent="0.25">
      <c r="A78" s="77" t="s">
        <v>405</v>
      </c>
      <c r="B78" s="253" t="s">
        <v>406</v>
      </c>
      <c r="C78" s="160"/>
      <c r="D78" s="160"/>
      <c r="E78" s="152"/>
      <c r="F78" s="246" t="str">
        <f>IF(OR($C$77=0,NOT(ISNUMBER($C$77)),NOT(ISNUMBER(C78))),"",C78/$C$77)</f>
        <v/>
      </c>
      <c r="G78" s="246" t="str">
        <f>IF(OR($D$77=0,NOT(ISNUMBER($D$77)),NOT(ISNUMBER(D78))),"",D78/$D$77)</f>
        <v/>
      </c>
      <c r="H78" s="67"/>
      <c r="L78" s="67"/>
      <c r="M78" s="67"/>
      <c r="N78" s="68"/>
    </row>
    <row r="79" spans="1:14" ht="15.95" customHeight="1" outlineLevel="1" x14ac:dyDescent="0.25">
      <c r="A79" s="77" t="s">
        <v>407</v>
      </c>
      <c r="B79" s="253" t="s">
        <v>408</v>
      </c>
      <c r="C79" s="160">
        <v>2288.0945187850002</v>
      </c>
      <c r="D79" s="160" t="s">
        <v>349</v>
      </c>
      <c r="E79" s="152"/>
      <c r="F79" s="246">
        <f>IF(OR($C$77=0,NOT(ISNUMBER($C$77)),NOT(ISNUMBER(C79))),"",C79/$C$77)</f>
        <v>0.15545888336865157</v>
      </c>
      <c r="G79" s="246" t="str">
        <f>IF(OR($D$77=0,NOT(ISNUMBER($D$77)),NOT(ISNUMBER(D79))),"",D79/$D$77)</f>
        <v/>
      </c>
      <c r="H79" s="67"/>
      <c r="L79" s="67"/>
      <c r="M79" s="67"/>
      <c r="N79" s="68"/>
    </row>
    <row r="80" spans="1:14" ht="15.95" customHeight="1" outlineLevel="1" x14ac:dyDescent="0.25">
      <c r="A80" s="77" t="s">
        <v>409</v>
      </c>
      <c r="B80" s="253" t="s">
        <v>410</v>
      </c>
      <c r="C80" s="160">
        <v>1650.4538293600001</v>
      </c>
      <c r="D80" s="160" t="s">
        <v>349</v>
      </c>
      <c r="E80" s="152"/>
      <c r="F80" s="246">
        <f>IF(OR($C$77=0,NOT(ISNUMBER($C$77)),NOT(ISNUMBER(C80))),"",C80/$C$77)</f>
        <v>0.11213597482855114</v>
      </c>
      <c r="G80" s="246" t="str">
        <f>IF(OR($D$77=0,NOT(ISNUMBER($D$77)),NOT(ISNUMBER(D80))),"",D80/$D$77)</f>
        <v/>
      </c>
      <c r="H80" s="67"/>
      <c r="L80" s="67"/>
      <c r="M80" s="67"/>
      <c r="N80" s="68"/>
    </row>
    <row r="81" spans="1:14" ht="15.95" customHeight="1" outlineLevel="1" x14ac:dyDescent="0.25">
      <c r="A81" s="77" t="s">
        <v>411</v>
      </c>
      <c r="B81" s="253" t="s">
        <v>412</v>
      </c>
      <c r="C81" s="160">
        <v>1227.1355281250001</v>
      </c>
      <c r="D81" s="160" t="s">
        <v>349</v>
      </c>
      <c r="E81" s="152"/>
      <c r="F81" s="246">
        <f>IF(OR($C$77=0,NOT(ISNUMBER($C$77)),NOT(ISNUMBER(C81))),"",C81/$C$77)</f>
        <v>8.3374667164367519E-2</v>
      </c>
      <c r="G81" s="246" t="str">
        <f>IF(OR($D$77=0,NOT(ISNUMBER($D$77)),NOT(ISNUMBER(D81))),"",D81/$D$77)</f>
        <v/>
      </c>
      <c r="H81" s="67"/>
      <c r="L81" s="67"/>
      <c r="M81" s="67"/>
      <c r="N81" s="68"/>
    </row>
    <row r="82" spans="1:14" ht="15.95" customHeight="1" outlineLevel="1" x14ac:dyDescent="0.25">
      <c r="A82" s="77" t="s">
        <v>413</v>
      </c>
      <c r="B82" s="253" t="s">
        <v>414</v>
      </c>
      <c r="C82" s="160">
        <v>951.35270112800004</v>
      </c>
      <c r="D82" s="160" t="s">
        <v>349</v>
      </c>
      <c r="E82" s="152"/>
      <c r="F82" s="246">
        <f>IF(OR($C$77=0,NOT(ISNUMBER($C$77)),NOT(ISNUMBER(C82))),"",C82/$C$77)</f>
        <v>6.4637289846594143E-2</v>
      </c>
      <c r="G82" s="246" t="str">
        <f>IF(OR($D$77=0,NOT(ISNUMBER($D$77)),NOT(ISNUMBER(D82))),"",D82/$D$77)</f>
        <v/>
      </c>
      <c r="H82" s="67"/>
      <c r="L82" s="67"/>
      <c r="M82" s="67"/>
      <c r="N82" s="68"/>
    </row>
    <row r="83" spans="1:14" ht="15.95" customHeight="1" outlineLevel="1" x14ac:dyDescent="0.25">
      <c r="A83" s="77" t="s">
        <v>415</v>
      </c>
      <c r="B83" s="254"/>
      <c r="C83" s="161"/>
      <c r="D83" s="161"/>
      <c r="E83" s="152"/>
      <c r="F83" s="181"/>
      <c r="G83" s="181"/>
      <c r="H83" s="67"/>
      <c r="L83" s="67"/>
      <c r="M83" s="67"/>
      <c r="N83" s="68"/>
    </row>
    <row r="84" spans="1:14" ht="15.95" customHeight="1" outlineLevel="1" x14ac:dyDescent="0.25">
      <c r="A84" s="77" t="s">
        <v>416</v>
      </c>
      <c r="B84" s="254"/>
      <c r="C84" s="161"/>
      <c r="D84" s="161"/>
      <c r="E84" s="152"/>
      <c r="F84" s="181"/>
      <c r="G84" s="181"/>
      <c r="H84" s="67"/>
      <c r="L84" s="67"/>
      <c r="M84" s="67"/>
      <c r="N84" s="68"/>
    </row>
    <row r="85" spans="1:14" ht="15.95" customHeight="1" outlineLevel="1" x14ac:dyDescent="0.25">
      <c r="A85" s="77" t="s">
        <v>417</v>
      </c>
      <c r="B85" s="254"/>
      <c r="C85" s="161"/>
      <c r="D85" s="161"/>
      <c r="E85" s="152"/>
      <c r="F85" s="181"/>
      <c r="G85" s="181"/>
      <c r="H85" s="67"/>
      <c r="L85" s="67"/>
      <c r="M85" s="67"/>
      <c r="N85" s="68"/>
    </row>
    <row r="86" spans="1:14" ht="15.95" customHeight="1" outlineLevel="1" x14ac:dyDescent="0.25">
      <c r="A86" s="77" t="s">
        <v>418</v>
      </c>
      <c r="B86" s="255"/>
      <c r="C86" s="161"/>
      <c r="D86" s="161"/>
      <c r="E86" s="152"/>
      <c r="F86" s="181" t="str">
        <f>IF(OR($C$77=0,NOT(ISNUMBER($C$77)),NOT(ISNUMBER(C86))),"",C86/$C$77)</f>
        <v/>
      </c>
      <c r="G86" s="181" t="str">
        <f>IF(OR($D$77=0,NOT(ISNUMBER($D$77)),NOT(ISNUMBER(D86))),"",D86/$D$77)</f>
        <v/>
      </c>
      <c r="H86" s="67"/>
      <c r="L86" s="67"/>
      <c r="M86" s="67"/>
      <c r="N86" s="68"/>
    </row>
    <row r="87" spans="1:14" ht="15.95" customHeight="1" outlineLevel="1" x14ac:dyDescent="0.25">
      <c r="A87" s="77" t="s">
        <v>419</v>
      </c>
      <c r="B87" s="254"/>
      <c r="C87" s="161"/>
      <c r="D87" s="161"/>
      <c r="E87" s="152"/>
      <c r="F87" s="181" t="str">
        <f>IF(OR($C$77=0,NOT(ISNUMBER($C$77)),NOT(ISNUMBER(C87))),"",C87/$C$77)</f>
        <v/>
      </c>
      <c r="G87" s="181" t="str">
        <f>IF(OR($D$77=0,NOT(ISNUMBER($D$77)),NOT(ISNUMBER(D87))),"",D87/$D$77)</f>
        <v/>
      </c>
      <c r="H87" s="67"/>
      <c r="L87" s="67"/>
      <c r="M87" s="67"/>
      <c r="N87" s="68"/>
    </row>
    <row r="88" spans="1:14" ht="15" customHeight="1" x14ac:dyDescent="0.25">
      <c r="A88" s="83"/>
      <c r="B88" s="239" t="s">
        <v>420</v>
      </c>
      <c r="C88" s="250" t="s">
        <v>421</v>
      </c>
      <c r="D88" s="250" t="s">
        <v>422</v>
      </c>
      <c r="E88" s="241"/>
      <c r="F88" s="242" t="s">
        <v>423</v>
      </c>
      <c r="G88" s="240" t="s">
        <v>424</v>
      </c>
      <c r="H88" s="67"/>
      <c r="L88" s="67"/>
      <c r="M88" s="67"/>
      <c r="N88" s="68"/>
    </row>
    <row r="89" spans="1:14" ht="15.95" customHeight="1" x14ac:dyDescent="0.25">
      <c r="A89" s="77" t="s">
        <v>425</v>
      </c>
      <c r="B89" s="176" t="s">
        <v>426</v>
      </c>
      <c r="C89" s="180">
        <v>3.3</v>
      </c>
      <c r="D89" s="180" t="s">
        <v>349</v>
      </c>
      <c r="E89" s="183"/>
      <c r="F89" s="187"/>
      <c r="G89" s="188"/>
      <c r="H89" s="67"/>
      <c r="L89" s="67"/>
      <c r="M89" s="67"/>
      <c r="N89" s="68"/>
    </row>
    <row r="90" spans="1:14" x14ac:dyDescent="0.25">
      <c r="A90" s="77"/>
      <c r="B90" s="176"/>
      <c r="C90" s="180"/>
      <c r="D90" s="180"/>
      <c r="E90" s="183"/>
      <c r="F90" s="187"/>
      <c r="G90" s="188"/>
      <c r="H90" s="67"/>
      <c r="L90" s="67"/>
      <c r="M90" s="67"/>
      <c r="N90" s="68"/>
    </row>
    <row r="91" spans="1:14" ht="15.95" customHeight="1" x14ac:dyDescent="0.25">
      <c r="A91" s="77"/>
      <c r="B91" s="176" t="s">
        <v>427</v>
      </c>
      <c r="C91" s="186"/>
      <c r="D91" s="186"/>
      <c r="E91" s="183"/>
      <c r="F91" s="188"/>
      <c r="G91" s="188"/>
      <c r="H91" s="67"/>
      <c r="L91" s="67"/>
      <c r="M91" s="67"/>
      <c r="N91" s="68"/>
    </row>
    <row r="92" spans="1:14" ht="15.95" customHeight="1" x14ac:dyDescent="0.25">
      <c r="A92" s="77" t="s">
        <v>428</v>
      </c>
      <c r="B92" s="176" t="s">
        <v>389</v>
      </c>
      <c r="C92" s="180"/>
      <c r="D92" s="180"/>
      <c r="E92" s="183"/>
      <c r="F92" s="188"/>
      <c r="G92" s="188"/>
      <c r="H92" s="67"/>
      <c r="L92" s="67"/>
      <c r="M92" s="67"/>
      <c r="N92" s="68"/>
    </row>
    <row r="93" spans="1:14" ht="15.95" customHeight="1" x14ac:dyDescent="0.25">
      <c r="A93" s="77" t="s">
        <v>429</v>
      </c>
      <c r="B93" s="251" t="s">
        <v>391</v>
      </c>
      <c r="C93" s="134">
        <v>1482</v>
      </c>
      <c r="D93" s="134" t="s">
        <v>349</v>
      </c>
      <c r="E93" s="168"/>
      <c r="F93" s="246">
        <f t="shared" ref="F93:F99" si="3">IF(OR($C$100=0,NOT(ISNUMBER($C$100)),NOT(ISNUMBER(C93))),"",C93/$C$100)</f>
        <v>0.13096500530222693</v>
      </c>
      <c r="G93" s="246" t="str">
        <f t="shared" ref="G93:G99" si="4">IF($D$100=0,"",IF(D93="[Mark as ND1 if not relevant]","",IF(D93="","",D93/$D$100)))</f>
        <v/>
      </c>
      <c r="H93" s="67"/>
      <c r="L93" s="67"/>
      <c r="M93" s="67"/>
      <c r="N93" s="68"/>
    </row>
    <row r="94" spans="1:14" ht="15.95" customHeight="1" x14ac:dyDescent="0.25">
      <c r="A94" s="77" t="s">
        <v>430</v>
      </c>
      <c r="B94" s="251" t="s">
        <v>393</v>
      </c>
      <c r="C94" s="134">
        <v>1876.5</v>
      </c>
      <c r="D94" s="134" t="s">
        <v>349</v>
      </c>
      <c r="E94" s="168"/>
      <c r="F94" s="246">
        <f t="shared" si="3"/>
        <v>0.16582714740190879</v>
      </c>
      <c r="G94" s="246" t="str">
        <f t="shared" si="4"/>
        <v/>
      </c>
      <c r="H94" s="67"/>
      <c r="L94" s="67"/>
      <c r="M94" s="67"/>
      <c r="N94" s="68"/>
    </row>
    <row r="95" spans="1:14" ht="15.95" customHeight="1" x14ac:dyDescent="0.25">
      <c r="A95" s="77" t="s">
        <v>431</v>
      </c>
      <c r="B95" s="251" t="s">
        <v>395</v>
      </c>
      <c r="C95" s="134">
        <v>3057</v>
      </c>
      <c r="D95" s="134" t="s">
        <v>349</v>
      </c>
      <c r="E95" s="168"/>
      <c r="F95" s="246">
        <f t="shared" si="3"/>
        <v>0.27014846235418877</v>
      </c>
      <c r="G95" s="246" t="str">
        <f t="shared" si="4"/>
        <v/>
      </c>
      <c r="H95" s="67"/>
      <c r="L95" s="67"/>
      <c r="M95" s="67"/>
      <c r="N95" s="68"/>
    </row>
    <row r="96" spans="1:14" ht="15.95" customHeight="1" x14ac:dyDescent="0.25">
      <c r="A96" s="77" t="s">
        <v>432</v>
      </c>
      <c r="B96" s="251" t="s">
        <v>397</v>
      </c>
      <c r="C96" s="134">
        <v>1335</v>
      </c>
      <c r="D96" s="134" t="s">
        <v>349</v>
      </c>
      <c r="E96" s="168"/>
      <c r="F96" s="246">
        <f t="shared" si="3"/>
        <v>0.1179745493107105</v>
      </c>
      <c r="G96" s="246" t="str">
        <f t="shared" si="4"/>
        <v/>
      </c>
      <c r="H96" s="67"/>
      <c r="L96" s="67"/>
      <c r="M96" s="67"/>
      <c r="N96" s="68"/>
    </row>
    <row r="97" spans="1:14" ht="15.95" customHeight="1" x14ac:dyDescent="0.25">
      <c r="A97" s="77" t="s">
        <v>433</v>
      </c>
      <c r="B97" s="251" t="s">
        <v>399</v>
      </c>
      <c r="C97" s="134">
        <v>1784.5</v>
      </c>
      <c r="D97" s="134" t="s">
        <v>349</v>
      </c>
      <c r="E97" s="168"/>
      <c r="F97" s="246">
        <f t="shared" si="3"/>
        <v>0.1576970661010958</v>
      </c>
      <c r="G97" s="246" t="str">
        <f t="shared" si="4"/>
        <v/>
      </c>
      <c r="H97" s="67"/>
      <c r="L97" s="67"/>
      <c r="M97" s="67"/>
    </row>
    <row r="98" spans="1:14" ht="15.95" customHeight="1" x14ac:dyDescent="0.25">
      <c r="A98" s="77" t="s">
        <v>434</v>
      </c>
      <c r="B98" s="251" t="s">
        <v>401</v>
      </c>
      <c r="C98" s="134">
        <v>1701</v>
      </c>
      <c r="D98" s="134" t="s">
        <v>349</v>
      </c>
      <c r="E98" s="168"/>
      <c r="F98" s="246">
        <f t="shared" si="3"/>
        <v>0.15031813361611876</v>
      </c>
      <c r="G98" s="246" t="str">
        <f t="shared" si="4"/>
        <v/>
      </c>
      <c r="H98" s="67"/>
      <c r="L98" s="67"/>
      <c r="M98" s="67"/>
    </row>
    <row r="99" spans="1:14" ht="15.95" customHeight="1" x14ac:dyDescent="0.25">
      <c r="A99" s="77" t="s">
        <v>435</v>
      </c>
      <c r="B99" s="251" t="s">
        <v>403</v>
      </c>
      <c r="C99" s="134">
        <v>80</v>
      </c>
      <c r="D99" s="134" t="s">
        <v>349</v>
      </c>
      <c r="E99" s="168"/>
      <c r="F99" s="246">
        <f t="shared" si="3"/>
        <v>7.069635913750442E-3</v>
      </c>
      <c r="G99" s="246" t="str">
        <f t="shared" si="4"/>
        <v/>
      </c>
      <c r="H99" s="67"/>
      <c r="L99" s="67"/>
      <c r="M99" s="67"/>
    </row>
    <row r="100" spans="1:14" ht="15.95" customHeight="1" x14ac:dyDescent="0.25">
      <c r="A100" s="77" t="s">
        <v>436</v>
      </c>
      <c r="B100" s="252" t="s">
        <v>373</v>
      </c>
      <c r="C100" s="248">
        <f>SUM(C93:C99)</f>
        <v>11316</v>
      </c>
      <c r="D100" s="248">
        <f>SUM(D93:D99)</f>
        <v>0</v>
      </c>
      <c r="E100" s="152"/>
      <c r="F100" s="249">
        <f>SUM(F93:F99)</f>
        <v>1</v>
      </c>
      <c r="G100" s="249">
        <f>SUM(G93:G99)</f>
        <v>0</v>
      </c>
      <c r="H100" s="67"/>
      <c r="L100" s="67"/>
      <c r="M100" s="67"/>
    </row>
    <row r="101" spans="1:14" ht="15.95" customHeight="1" outlineLevel="1" x14ac:dyDescent="0.25">
      <c r="A101" s="77" t="s">
        <v>437</v>
      </c>
      <c r="B101" s="253" t="s">
        <v>406</v>
      </c>
      <c r="C101" s="160"/>
      <c r="D101" s="160"/>
      <c r="E101" s="152"/>
      <c r="F101" s="246" t="str">
        <f>IF(OR($C$100=0,NOT(ISNUMBER($C$100)),NOT(ISNUMBER(C101))),"",C101/$C$100)</f>
        <v/>
      </c>
      <c r="G101" s="246" t="str">
        <f>IF(OR($D$100=0,NOT(ISNUMBER($D$100)),NOT(ISNUMBER(D101))),"",D101/$D$100)</f>
        <v/>
      </c>
      <c r="H101" s="67"/>
      <c r="L101" s="67"/>
      <c r="M101" s="67"/>
    </row>
    <row r="102" spans="1:14" ht="15.95" customHeight="1" outlineLevel="1" x14ac:dyDescent="0.25">
      <c r="A102" s="77" t="s">
        <v>438</v>
      </c>
      <c r="B102" s="253" t="s">
        <v>408</v>
      </c>
      <c r="C102" s="160">
        <v>540</v>
      </c>
      <c r="D102" s="160" t="s">
        <v>349</v>
      </c>
      <c r="E102" s="152"/>
      <c r="F102" s="246">
        <f>IF(OR($C$100=0,NOT(ISNUMBER($C$100)),NOT(ISNUMBER(C102))),"",C102/$C$100)</f>
        <v>4.7720042417815481E-2</v>
      </c>
      <c r="G102" s="246" t="str">
        <f>IF(OR($D$100=0,NOT(ISNUMBER($D$100)),NOT(ISNUMBER(D102))),"",D102/$D$100)</f>
        <v/>
      </c>
      <c r="H102" s="67"/>
      <c r="L102" s="67"/>
      <c r="M102" s="67"/>
    </row>
    <row r="103" spans="1:14" ht="15.95" customHeight="1" outlineLevel="1" x14ac:dyDescent="0.25">
      <c r="A103" s="77" t="s">
        <v>439</v>
      </c>
      <c r="B103" s="253" t="s">
        <v>410</v>
      </c>
      <c r="C103" s="160">
        <v>942</v>
      </c>
      <c r="D103" s="160" t="s">
        <v>349</v>
      </c>
      <c r="E103" s="152"/>
      <c r="F103" s="246">
        <f>IF(OR($C$100=0,NOT(ISNUMBER($C$100)),NOT(ISNUMBER(C103))),"",C103/$C$100)</f>
        <v>8.3244962884411453E-2</v>
      </c>
      <c r="G103" s="246" t="str">
        <f>IF(OR($D$100=0,NOT(ISNUMBER($D$100)),NOT(ISNUMBER(D103))),"",D103/$D$100)</f>
        <v/>
      </c>
      <c r="H103" s="67"/>
      <c r="L103" s="67"/>
      <c r="M103" s="67"/>
    </row>
    <row r="104" spans="1:14" ht="15.95" customHeight="1" outlineLevel="1" x14ac:dyDescent="0.25">
      <c r="A104" s="77" t="s">
        <v>440</v>
      </c>
      <c r="B104" s="253" t="s">
        <v>412</v>
      </c>
      <c r="C104" s="160">
        <v>841.5</v>
      </c>
      <c r="D104" s="160" t="s">
        <v>349</v>
      </c>
      <c r="E104" s="152"/>
      <c r="F104" s="246">
        <f>IF(OR($C$100=0,NOT(ISNUMBER($C$100)),NOT(ISNUMBER(C104))),"",C104/$C$100)</f>
        <v>7.4363732767762467E-2</v>
      </c>
      <c r="G104" s="246" t="str">
        <f>IF(OR($D$100=0,NOT(ISNUMBER($D$100)),NOT(ISNUMBER(D104))),"",D104/$D$100)</f>
        <v/>
      </c>
      <c r="H104" s="67"/>
      <c r="L104" s="67"/>
      <c r="M104" s="67"/>
    </row>
    <row r="105" spans="1:14" ht="15.95" customHeight="1" outlineLevel="1" x14ac:dyDescent="0.25">
      <c r="A105" s="77" t="s">
        <v>441</v>
      </c>
      <c r="B105" s="253" t="s">
        <v>414</v>
      </c>
      <c r="C105" s="160">
        <v>1035</v>
      </c>
      <c r="D105" s="160" t="s">
        <v>349</v>
      </c>
      <c r="E105" s="152"/>
      <c r="F105" s="246">
        <f>IF(OR($C$100=0,NOT(ISNUMBER($C$100)),NOT(ISNUMBER(C105))),"",C105/$C$100)</f>
        <v>9.1463414634146339E-2</v>
      </c>
      <c r="G105" s="246" t="str">
        <f>IF(OR($D$100=0,NOT(ISNUMBER($D$100)),NOT(ISNUMBER(D105))),"",D105/$D$100)</f>
        <v/>
      </c>
      <c r="H105" s="67"/>
      <c r="L105" s="67"/>
      <c r="M105" s="67"/>
    </row>
    <row r="106" spans="1:14" ht="15.95" customHeight="1" outlineLevel="1" x14ac:dyDescent="0.25">
      <c r="A106" s="77" t="s">
        <v>442</v>
      </c>
      <c r="B106" s="254"/>
      <c r="C106" s="161"/>
      <c r="D106" s="161"/>
      <c r="E106" s="152"/>
      <c r="F106" s="181"/>
      <c r="G106" s="181"/>
      <c r="H106" s="67"/>
      <c r="L106" s="67"/>
      <c r="M106" s="67"/>
    </row>
    <row r="107" spans="1:14" ht="15.95" customHeight="1" outlineLevel="1" x14ac:dyDescent="0.25">
      <c r="A107" s="77" t="s">
        <v>443</v>
      </c>
      <c r="B107" s="254"/>
      <c r="C107" s="161"/>
      <c r="D107" s="161"/>
      <c r="E107" s="152"/>
      <c r="F107" s="181"/>
      <c r="G107" s="181"/>
      <c r="H107" s="67"/>
      <c r="L107" s="67"/>
      <c r="M107" s="67"/>
    </row>
    <row r="108" spans="1:14" ht="15.95" customHeight="1" outlineLevel="1" x14ac:dyDescent="0.25">
      <c r="A108" s="77" t="s">
        <v>444</v>
      </c>
      <c r="B108" s="255"/>
      <c r="C108" s="161"/>
      <c r="D108" s="161"/>
      <c r="E108" s="152"/>
      <c r="F108" s="181"/>
      <c r="G108" s="181"/>
      <c r="H108" s="67"/>
      <c r="L108" s="67"/>
      <c r="M108" s="67"/>
    </row>
    <row r="109" spans="1:14" ht="15.95" customHeight="1" outlineLevel="1" x14ac:dyDescent="0.25">
      <c r="A109" s="77" t="s">
        <v>445</v>
      </c>
      <c r="B109" s="254"/>
      <c r="C109" s="161"/>
      <c r="D109" s="161"/>
      <c r="E109" s="152"/>
      <c r="F109" s="181"/>
      <c r="G109" s="181"/>
      <c r="H109" s="67"/>
      <c r="L109" s="67"/>
      <c r="M109" s="67"/>
    </row>
    <row r="110" spans="1:14" ht="15.95" customHeight="1" outlineLevel="1" x14ac:dyDescent="0.25">
      <c r="A110" s="77" t="s">
        <v>446</v>
      </c>
      <c r="B110" s="254"/>
      <c r="C110" s="161"/>
      <c r="D110" s="161"/>
      <c r="E110" s="152"/>
      <c r="F110" s="181"/>
      <c r="G110" s="181"/>
      <c r="H110" s="67"/>
      <c r="L110" s="67"/>
      <c r="M110" s="67"/>
    </row>
    <row r="111" spans="1:14" ht="15" customHeight="1" x14ac:dyDescent="0.25">
      <c r="A111" s="83"/>
      <c r="B111" s="256" t="s">
        <v>447</v>
      </c>
      <c r="C111" s="242" t="s">
        <v>448</v>
      </c>
      <c r="D111" s="242" t="s">
        <v>449</v>
      </c>
      <c r="E111" s="241"/>
      <c r="F111" s="242" t="s">
        <v>450</v>
      </c>
      <c r="G111" s="242" t="s">
        <v>451</v>
      </c>
      <c r="H111" s="67"/>
      <c r="L111" s="67"/>
      <c r="M111" s="67"/>
    </row>
    <row r="112" spans="1:14" s="66" customFormat="1" ht="15.95" customHeight="1" x14ac:dyDescent="0.25">
      <c r="A112" s="77" t="s">
        <v>452</v>
      </c>
      <c r="B112" s="176" t="s">
        <v>281</v>
      </c>
      <c r="C112" s="134">
        <v>13345.03953188</v>
      </c>
      <c r="D112" s="134">
        <v>13345.03953188</v>
      </c>
      <c r="E112" s="181"/>
      <c r="F112" s="246">
        <f t="shared" ref="F112:F130" si="5">IF(OR($C$131=0,NOT(ISNUMBER($C$131)),NOT(ISNUMBER(C112))),"",C112/$C$131)</f>
        <v>0.90669547394312688</v>
      </c>
      <c r="G112" s="246">
        <f t="shared" ref="G112:G130" si="6">IF(OR($D$131=0,NOT(ISNUMBER($D$131)),NOT(ISNUMBER(D112))),"",D112/$D$131)</f>
        <v>0.90669547394312688</v>
      </c>
      <c r="I112" s="215"/>
      <c r="J112" s="215"/>
      <c r="K112" s="215"/>
      <c r="L112" s="67" t="s">
        <v>453</v>
      </c>
      <c r="M112" s="67"/>
      <c r="N112" s="67"/>
    </row>
    <row r="113" spans="1:14" s="66" customFormat="1" ht="15.95" customHeight="1" x14ac:dyDescent="0.25">
      <c r="A113" s="77" t="s">
        <v>454</v>
      </c>
      <c r="B113" s="176" t="s">
        <v>455</v>
      </c>
      <c r="C113" s="134">
        <v>0</v>
      </c>
      <c r="D113" s="134">
        <v>0</v>
      </c>
      <c r="E113" s="181"/>
      <c r="F113" s="246">
        <f t="shared" si="5"/>
        <v>0</v>
      </c>
      <c r="G113" s="246">
        <f t="shared" si="6"/>
        <v>0</v>
      </c>
      <c r="I113" s="215"/>
      <c r="J113" s="215"/>
      <c r="K113" s="215"/>
      <c r="L113" s="80" t="s">
        <v>455</v>
      </c>
      <c r="M113" s="67"/>
      <c r="N113" s="67"/>
    </row>
    <row r="114" spans="1:14" s="66" customFormat="1" ht="15.95" customHeight="1" x14ac:dyDescent="0.25">
      <c r="A114" s="77" t="s">
        <v>456</v>
      </c>
      <c r="B114" s="176" t="s">
        <v>457</v>
      </c>
      <c r="C114" s="134">
        <v>0</v>
      </c>
      <c r="D114" s="134">
        <v>0</v>
      </c>
      <c r="E114" s="181"/>
      <c r="F114" s="246">
        <f t="shared" si="5"/>
        <v>0</v>
      </c>
      <c r="G114" s="246">
        <f t="shared" si="6"/>
        <v>0</v>
      </c>
      <c r="I114" s="215"/>
      <c r="J114" s="215"/>
      <c r="K114" s="215"/>
      <c r="L114" s="80" t="s">
        <v>457</v>
      </c>
      <c r="M114" s="67"/>
      <c r="N114" s="67"/>
    </row>
    <row r="115" spans="1:14" s="66" customFormat="1" ht="15.95" customHeight="1" x14ac:dyDescent="0.25">
      <c r="A115" s="77" t="s">
        <v>458</v>
      </c>
      <c r="B115" s="176" t="s">
        <v>459</v>
      </c>
      <c r="C115" s="134">
        <v>0</v>
      </c>
      <c r="D115" s="134">
        <v>0</v>
      </c>
      <c r="E115" s="181"/>
      <c r="F115" s="246">
        <f t="shared" si="5"/>
        <v>0</v>
      </c>
      <c r="G115" s="246">
        <f t="shared" si="6"/>
        <v>0</v>
      </c>
      <c r="I115" s="215"/>
      <c r="J115" s="215"/>
      <c r="K115" s="215"/>
      <c r="L115" s="80" t="s">
        <v>459</v>
      </c>
      <c r="M115" s="67"/>
      <c r="N115" s="67"/>
    </row>
    <row r="116" spans="1:14" s="66" customFormat="1" ht="15.95" customHeight="1" x14ac:dyDescent="0.25">
      <c r="A116" s="77" t="s">
        <v>460</v>
      </c>
      <c r="B116" s="176" t="s">
        <v>461</v>
      </c>
      <c r="C116" s="134">
        <v>25.368603643</v>
      </c>
      <c r="D116" s="134">
        <v>25.368603643</v>
      </c>
      <c r="E116" s="181"/>
      <c r="F116" s="246">
        <f t="shared" si="5"/>
        <v>1.7236065916790011E-3</v>
      </c>
      <c r="G116" s="246">
        <f t="shared" si="6"/>
        <v>1.7236065916790011E-3</v>
      </c>
      <c r="I116" s="215"/>
      <c r="J116" s="215"/>
      <c r="K116" s="215"/>
      <c r="L116" s="80" t="s">
        <v>461</v>
      </c>
      <c r="M116" s="67"/>
      <c r="N116" s="67"/>
    </row>
    <row r="117" spans="1:14" s="66" customFormat="1" ht="15.95" customHeight="1" x14ac:dyDescent="0.25">
      <c r="A117" s="77" t="s">
        <v>462</v>
      </c>
      <c r="B117" s="176" t="s">
        <v>463</v>
      </c>
      <c r="C117" s="134">
        <v>0</v>
      </c>
      <c r="D117" s="134">
        <v>0</v>
      </c>
      <c r="E117" s="152"/>
      <c r="F117" s="246">
        <f t="shared" si="5"/>
        <v>0</v>
      </c>
      <c r="G117" s="246">
        <f t="shared" si="6"/>
        <v>0</v>
      </c>
      <c r="I117" s="215"/>
      <c r="J117" s="215"/>
      <c r="K117" s="215"/>
      <c r="L117" s="80" t="s">
        <v>463</v>
      </c>
      <c r="M117" s="67"/>
      <c r="N117" s="67"/>
    </row>
    <row r="118" spans="1:14" ht="15.95" customHeight="1" x14ac:dyDescent="0.25">
      <c r="A118" s="77" t="s">
        <v>464</v>
      </c>
      <c r="B118" s="176" t="s">
        <v>465</v>
      </c>
      <c r="C118" s="134">
        <v>0</v>
      </c>
      <c r="D118" s="134">
        <v>0</v>
      </c>
      <c r="E118" s="152"/>
      <c r="F118" s="246">
        <f t="shared" si="5"/>
        <v>0</v>
      </c>
      <c r="G118" s="246">
        <f t="shared" si="6"/>
        <v>0</v>
      </c>
      <c r="L118" s="80" t="s">
        <v>465</v>
      </c>
      <c r="M118" s="67"/>
    </row>
    <row r="119" spans="1:14" ht="15.95" customHeight="1" x14ac:dyDescent="0.25">
      <c r="A119" s="77" t="s">
        <v>466</v>
      </c>
      <c r="B119" s="176" t="s">
        <v>467</v>
      </c>
      <c r="C119" s="134">
        <v>1347.917824398</v>
      </c>
      <c r="D119" s="134">
        <v>1347.917824398</v>
      </c>
      <c r="E119" s="152"/>
      <c r="F119" s="246">
        <f t="shared" si="5"/>
        <v>9.1580919465194047E-2</v>
      </c>
      <c r="G119" s="246">
        <f t="shared" si="6"/>
        <v>9.1580919465194047E-2</v>
      </c>
      <c r="L119" s="80" t="s">
        <v>467</v>
      </c>
      <c r="M119" s="67"/>
    </row>
    <row r="120" spans="1:14" ht="15.95" customHeight="1" x14ac:dyDescent="0.25">
      <c r="A120" s="77" t="s">
        <v>468</v>
      </c>
      <c r="B120" s="176" t="s">
        <v>469</v>
      </c>
      <c r="C120" s="134">
        <v>0</v>
      </c>
      <c r="D120" s="134">
        <v>0</v>
      </c>
      <c r="E120" s="152"/>
      <c r="F120" s="246">
        <f t="shared" si="5"/>
        <v>0</v>
      </c>
      <c r="G120" s="246">
        <f t="shared" si="6"/>
        <v>0</v>
      </c>
      <c r="L120" s="80" t="s">
        <v>469</v>
      </c>
      <c r="M120" s="67"/>
    </row>
    <row r="121" spans="1:14" ht="15.95" customHeight="1" x14ac:dyDescent="0.25">
      <c r="A121" s="77" t="s">
        <v>470</v>
      </c>
      <c r="B121" s="119" t="s">
        <v>471</v>
      </c>
      <c r="C121" s="134">
        <v>0</v>
      </c>
      <c r="D121" s="134">
        <v>0</v>
      </c>
      <c r="E121" s="208"/>
      <c r="F121" s="246">
        <f t="shared" si="5"/>
        <v>0</v>
      </c>
      <c r="G121" s="246">
        <f t="shared" si="6"/>
        <v>0</v>
      </c>
      <c r="L121" s="80"/>
      <c r="M121" s="67"/>
    </row>
    <row r="122" spans="1:14" ht="15.95" customHeight="1" x14ac:dyDescent="0.25">
      <c r="A122" s="77" t="s">
        <v>472</v>
      </c>
      <c r="B122" s="176" t="s">
        <v>473</v>
      </c>
      <c r="C122" s="134">
        <v>0</v>
      </c>
      <c r="D122" s="134">
        <v>0</v>
      </c>
      <c r="E122" s="152"/>
      <c r="F122" s="246">
        <f t="shared" si="5"/>
        <v>0</v>
      </c>
      <c r="G122" s="246">
        <f t="shared" si="6"/>
        <v>0</v>
      </c>
      <c r="L122" s="80" t="s">
        <v>474</v>
      </c>
      <c r="M122" s="67"/>
    </row>
    <row r="123" spans="1:14" ht="15.95" customHeight="1" x14ac:dyDescent="0.25">
      <c r="A123" s="77" t="s">
        <v>475</v>
      </c>
      <c r="B123" s="176" t="s">
        <v>474</v>
      </c>
      <c r="C123" s="134">
        <v>0</v>
      </c>
      <c r="D123" s="134">
        <v>0</v>
      </c>
      <c r="E123" s="152"/>
      <c r="F123" s="246">
        <f t="shared" si="5"/>
        <v>0</v>
      </c>
      <c r="G123" s="246">
        <f t="shared" si="6"/>
        <v>0</v>
      </c>
      <c r="L123" s="80" t="s">
        <v>476</v>
      </c>
      <c r="M123" s="67"/>
    </row>
    <row r="124" spans="1:14" ht="15.95" customHeight="1" x14ac:dyDescent="0.25">
      <c r="A124" s="77" t="s">
        <v>477</v>
      </c>
      <c r="B124" s="176" t="s">
        <v>476</v>
      </c>
      <c r="C124" s="134">
        <v>0</v>
      </c>
      <c r="D124" s="134">
        <v>0</v>
      </c>
      <c r="E124" s="152"/>
      <c r="F124" s="246">
        <f t="shared" si="5"/>
        <v>0</v>
      </c>
      <c r="G124" s="246">
        <f t="shared" si="6"/>
        <v>0</v>
      </c>
      <c r="L124" s="106" t="s">
        <v>478</v>
      </c>
      <c r="M124" s="67"/>
    </row>
    <row r="125" spans="1:14" ht="15.95" customHeight="1" x14ac:dyDescent="0.25">
      <c r="A125" s="77" t="s">
        <v>479</v>
      </c>
      <c r="B125" s="119" t="s">
        <v>480</v>
      </c>
      <c r="C125" s="134">
        <v>0</v>
      </c>
      <c r="D125" s="134">
        <v>0</v>
      </c>
      <c r="E125" s="152"/>
      <c r="F125" s="246">
        <f t="shared" si="5"/>
        <v>0</v>
      </c>
      <c r="G125" s="246">
        <f t="shared" si="6"/>
        <v>0</v>
      </c>
      <c r="L125" s="80" t="s">
        <v>481</v>
      </c>
      <c r="M125" s="67"/>
    </row>
    <row r="126" spans="1:14" ht="15.95" customHeight="1" x14ac:dyDescent="0.25">
      <c r="A126" s="77" t="s">
        <v>482</v>
      </c>
      <c r="B126" s="251" t="s">
        <v>478</v>
      </c>
      <c r="C126" s="134">
        <v>0</v>
      </c>
      <c r="D126" s="134">
        <v>0</v>
      </c>
      <c r="E126" s="152"/>
      <c r="F126" s="246">
        <f t="shared" si="5"/>
        <v>0</v>
      </c>
      <c r="G126" s="246">
        <f t="shared" si="6"/>
        <v>0</v>
      </c>
      <c r="H126" s="68"/>
      <c r="L126" s="80" t="s">
        <v>483</v>
      </c>
      <c r="M126" s="67"/>
    </row>
    <row r="127" spans="1:14" ht="15.95" customHeight="1" x14ac:dyDescent="0.25">
      <c r="A127" s="77" t="s">
        <v>484</v>
      </c>
      <c r="B127" s="176" t="s">
        <v>481</v>
      </c>
      <c r="C127" s="134">
        <v>0</v>
      </c>
      <c r="D127" s="134">
        <v>0</v>
      </c>
      <c r="E127" s="152"/>
      <c r="F127" s="246">
        <f t="shared" si="5"/>
        <v>0</v>
      </c>
      <c r="G127" s="246">
        <f t="shared" si="6"/>
        <v>0</v>
      </c>
      <c r="H127" s="67"/>
      <c r="L127" s="80" t="s">
        <v>485</v>
      </c>
      <c r="M127" s="67"/>
    </row>
    <row r="128" spans="1:14" ht="15.95" customHeight="1" x14ac:dyDescent="0.25">
      <c r="A128" s="77" t="s">
        <v>486</v>
      </c>
      <c r="B128" s="176" t="s">
        <v>483</v>
      </c>
      <c r="C128" s="134">
        <v>0</v>
      </c>
      <c r="D128" s="134">
        <v>0</v>
      </c>
      <c r="E128" s="152"/>
      <c r="F128" s="246">
        <f t="shared" si="5"/>
        <v>0</v>
      </c>
      <c r="G128" s="246">
        <f t="shared" si="6"/>
        <v>0</v>
      </c>
      <c r="H128" s="67"/>
      <c r="L128" s="67"/>
      <c r="M128" s="67"/>
    </row>
    <row r="129" spans="1:14" ht="15.95" customHeight="1" x14ac:dyDescent="0.25">
      <c r="A129" s="77" t="s">
        <v>487</v>
      </c>
      <c r="B129" s="176" t="s">
        <v>485</v>
      </c>
      <c r="C129" s="134">
        <v>0</v>
      </c>
      <c r="D129" s="134">
        <v>0</v>
      </c>
      <c r="E129" s="152"/>
      <c r="F129" s="246">
        <f t="shared" si="5"/>
        <v>0</v>
      </c>
      <c r="G129" s="246">
        <f t="shared" si="6"/>
        <v>0</v>
      </c>
      <c r="H129" s="67"/>
      <c r="L129" s="67"/>
      <c r="M129" s="67"/>
    </row>
    <row r="130" spans="1:14" ht="15.95" customHeight="1" outlineLevel="1" x14ac:dyDescent="0.25">
      <c r="A130" s="77" t="s">
        <v>488</v>
      </c>
      <c r="B130" s="176" t="s">
        <v>371</v>
      </c>
      <c r="C130" s="134">
        <v>0</v>
      </c>
      <c r="D130" s="134">
        <v>0</v>
      </c>
      <c r="E130" s="152"/>
      <c r="F130" s="246">
        <f t="shared" si="5"/>
        <v>0</v>
      </c>
      <c r="G130" s="246">
        <f t="shared" si="6"/>
        <v>0</v>
      </c>
      <c r="H130" s="67"/>
      <c r="L130" s="67"/>
      <c r="M130" s="67"/>
    </row>
    <row r="131" spans="1:14" ht="15.95" customHeight="1" outlineLevel="1" x14ac:dyDescent="0.25">
      <c r="A131" s="77" t="s">
        <v>489</v>
      </c>
      <c r="B131" s="252" t="s">
        <v>373</v>
      </c>
      <c r="C131" s="257">
        <f>SUM(C112:C130)</f>
        <v>14718.325959921001</v>
      </c>
      <c r="D131" s="257">
        <f>SUM(D112:D130)</f>
        <v>14718.325959921001</v>
      </c>
      <c r="E131" s="152"/>
      <c r="F131" s="246">
        <f>SUM(F112:F130)</f>
        <v>1</v>
      </c>
      <c r="G131" s="246">
        <f>SUM(G112:G130)</f>
        <v>1</v>
      </c>
      <c r="H131" s="67"/>
      <c r="L131" s="67"/>
      <c r="M131" s="67"/>
    </row>
    <row r="132" spans="1:14" ht="15.95" customHeight="1" outlineLevel="1" x14ac:dyDescent="0.25">
      <c r="A132" s="77" t="s">
        <v>490</v>
      </c>
      <c r="B132" s="162" t="s">
        <v>375</v>
      </c>
      <c r="C132" s="134"/>
      <c r="D132" s="134"/>
      <c r="E132" s="152"/>
      <c r="F132" s="246" t="str">
        <f>IF(OR($C$131=0,NOT(ISNUMBER($C$131)),NOT(ISNUMBER(C132))),"",C132/$C$131)</f>
        <v/>
      </c>
      <c r="G132" s="246" t="str">
        <f>IF(OR($D$131=0,NOT(ISNUMBER($D$131)),NOT(ISNUMBER(D132))),"",D132/$D$131)</f>
        <v/>
      </c>
      <c r="H132" s="67"/>
      <c r="L132" s="67"/>
      <c r="M132" s="67"/>
    </row>
    <row r="133" spans="1:14" ht="15.95" customHeight="1" outlineLevel="1" x14ac:dyDescent="0.25">
      <c r="A133" s="77" t="s">
        <v>491</v>
      </c>
      <c r="B133" s="162" t="s">
        <v>375</v>
      </c>
      <c r="C133" s="134"/>
      <c r="D133" s="134"/>
      <c r="E133" s="152"/>
      <c r="F133" s="246" t="str">
        <f>IF(OR($C$131=0,NOT(ISNUMBER($C$131)),NOT(ISNUMBER(C133))),"",C133/$C$131)</f>
        <v/>
      </c>
      <c r="G133" s="246" t="str">
        <f>IF(OR($D$131=0,NOT(ISNUMBER($D$131)),NOT(ISNUMBER(D133))),"",D133/$D$131)</f>
        <v/>
      </c>
      <c r="H133" s="67"/>
      <c r="L133" s="67"/>
      <c r="M133" s="67"/>
    </row>
    <row r="134" spans="1:14" ht="15.95" customHeight="1" outlineLevel="1" x14ac:dyDescent="0.25">
      <c r="A134" s="77" t="s">
        <v>492</v>
      </c>
      <c r="B134" s="162" t="s">
        <v>375</v>
      </c>
      <c r="C134" s="134"/>
      <c r="D134" s="134"/>
      <c r="E134" s="152"/>
      <c r="F134" s="246" t="str">
        <f>IF(OR($C$131=0,NOT(ISNUMBER($C$131)),NOT(ISNUMBER(C134))),"",C134/$C$131)</f>
        <v/>
      </c>
      <c r="G134" s="246" t="str">
        <f>IF(OR($D$131=0,NOT(ISNUMBER($D$131)),NOT(ISNUMBER(D134))),"",D134/$D$131)</f>
        <v/>
      </c>
      <c r="H134" s="67"/>
      <c r="L134" s="67"/>
      <c r="M134" s="67"/>
    </row>
    <row r="135" spans="1:14" ht="15.95" customHeight="1" outlineLevel="1" x14ac:dyDescent="0.25">
      <c r="A135" s="77" t="s">
        <v>493</v>
      </c>
      <c r="B135" s="162" t="s">
        <v>375</v>
      </c>
      <c r="C135" s="134"/>
      <c r="D135" s="134"/>
      <c r="E135" s="152"/>
      <c r="F135" s="246" t="str">
        <f>IF(OR($C$131=0,NOT(ISNUMBER($C$131)),NOT(ISNUMBER(C135))),"",C135/$C$131)</f>
        <v/>
      </c>
      <c r="G135" s="246" t="str">
        <f>IF(OR($D$131=0,NOT(ISNUMBER($D$131)),NOT(ISNUMBER(D135))),"",D135/$D$131)</f>
        <v/>
      </c>
      <c r="H135" s="67"/>
      <c r="L135" s="67"/>
      <c r="M135" s="67"/>
    </row>
    <row r="136" spans="1:14" ht="15.95" customHeight="1" outlineLevel="1" x14ac:dyDescent="0.25">
      <c r="A136" s="77" t="s">
        <v>494</v>
      </c>
      <c r="B136" s="162" t="s">
        <v>375</v>
      </c>
      <c r="C136" s="134"/>
      <c r="D136" s="134"/>
      <c r="E136" s="152"/>
      <c r="F136" s="246" t="str">
        <f>IF(OR($C$131=0,NOT(ISNUMBER($C$131)),NOT(ISNUMBER(C136))),"",C136/$C$131)</f>
        <v/>
      </c>
      <c r="G136" s="246" t="str">
        <f>IF(OR($D$131=0,NOT(ISNUMBER($D$131)),NOT(ISNUMBER(D136))),"",D136/$D$131)</f>
        <v/>
      </c>
      <c r="H136" s="67"/>
      <c r="L136" s="67"/>
      <c r="M136" s="67"/>
    </row>
    <row r="137" spans="1:14" ht="15" customHeight="1" x14ac:dyDescent="0.25">
      <c r="A137" s="83"/>
      <c r="B137" s="239" t="s">
        <v>495</v>
      </c>
      <c r="C137" s="242" t="s">
        <v>448</v>
      </c>
      <c r="D137" s="242" t="s">
        <v>449</v>
      </c>
      <c r="E137" s="241"/>
      <c r="F137" s="242" t="s">
        <v>450</v>
      </c>
      <c r="G137" s="242" t="s">
        <v>451</v>
      </c>
      <c r="H137" s="67"/>
      <c r="L137" s="67"/>
      <c r="M137" s="67"/>
    </row>
    <row r="138" spans="1:14" s="66" customFormat="1" ht="15.95" customHeight="1" x14ac:dyDescent="0.25">
      <c r="A138" s="77" t="s">
        <v>496</v>
      </c>
      <c r="B138" s="176" t="s">
        <v>281</v>
      </c>
      <c r="C138" s="134">
        <v>11316</v>
      </c>
      <c r="D138" s="134">
        <v>11316</v>
      </c>
      <c r="E138" s="181"/>
      <c r="F138" s="246">
        <f t="shared" ref="F138:F156" si="7">IF(OR($C$157=0,NOT(ISNUMBER($C$157)),NOT(ISNUMBER(C138))),"",C138/$C$157)</f>
        <v>1</v>
      </c>
      <c r="G138" s="246">
        <f t="shared" ref="G138:G156" si="8">IF(OR($D$157=0,NOT(ISNUMBER($D$157)),NOT(ISNUMBER(D138))),"",D138/$D$157)</f>
        <v>1</v>
      </c>
      <c r="H138" s="67"/>
      <c r="I138" s="215"/>
      <c r="J138" s="215"/>
      <c r="K138" s="215"/>
      <c r="L138" s="67"/>
      <c r="M138" s="67"/>
      <c r="N138" s="67"/>
    </row>
    <row r="139" spans="1:14" s="66" customFormat="1" ht="15.95" customHeight="1" x14ac:dyDescent="0.25">
      <c r="A139" s="77" t="s">
        <v>497</v>
      </c>
      <c r="B139" s="176" t="s">
        <v>455</v>
      </c>
      <c r="C139" s="134">
        <v>0</v>
      </c>
      <c r="D139" s="134">
        <v>0</v>
      </c>
      <c r="E139" s="181"/>
      <c r="F139" s="246">
        <f t="shared" si="7"/>
        <v>0</v>
      </c>
      <c r="G139" s="246">
        <f t="shared" si="8"/>
        <v>0</v>
      </c>
      <c r="H139" s="67"/>
      <c r="I139" s="215"/>
      <c r="J139" s="215"/>
      <c r="K139" s="215"/>
      <c r="L139" s="67"/>
      <c r="M139" s="67"/>
      <c r="N139" s="67"/>
    </row>
    <row r="140" spans="1:14" s="66" customFormat="1" ht="15.95" customHeight="1" x14ac:dyDescent="0.25">
      <c r="A140" s="77" t="s">
        <v>498</v>
      </c>
      <c r="B140" s="176" t="s">
        <v>457</v>
      </c>
      <c r="C140" s="134">
        <v>0</v>
      </c>
      <c r="D140" s="134">
        <v>0</v>
      </c>
      <c r="E140" s="181"/>
      <c r="F140" s="246">
        <f t="shared" si="7"/>
        <v>0</v>
      </c>
      <c r="G140" s="246">
        <f t="shared" si="8"/>
        <v>0</v>
      </c>
      <c r="H140" s="67"/>
      <c r="I140" s="215"/>
      <c r="J140" s="215"/>
      <c r="K140" s="215"/>
      <c r="L140" s="67"/>
      <c r="M140" s="67"/>
      <c r="N140" s="67"/>
    </row>
    <row r="141" spans="1:14" s="66" customFormat="1" ht="15.95" customHeight="1" x14ac:dyDescent="0.25">
      <c r="A141" s="77" t="s">
        <v>499</v>
      </c>
      <c r="B141" s="176" t="s">
        <v>459</v>
      </c>
      <c r="C141" s="134">
        <v>0</v>
      </c>
      <c r="D141" s="134">
        <v>0</v>
      </c>
      <c r="E141" s="181"/>
      <c r="F141" s="246">
        <f t="shared" si="7"/>
        <v>0</v>
      </c>
      <c r="G141" s="246">
        <f t="shared" si="8"/>
        <v>0</v>
      </c>
      <c r="H141" s="67"/>
      <c r="I141" s="215"/>
      <c r="J141" s="215"/>
      <c r="K141" s="215"/>
      <c r="L141" s="67"/>
      <c r="M141" s="67"/>
      <c r="N141" s="67"/>
    </row>
    <row r="142" spans="1:14" s="66" customFormat="1" ht="15.95" customHeight="1" x14ac:dyDescent="0.25">
      <c r="A142" s="77" t="s">
        <v>500</v>
      </c>
      <c r="B142" s="176" t="s">
        <v>461</v>
      </c>
      <c r="C142" s="134">
        <v>0</v>
      </c>
      <c r="D142" s="134">
        <v>0</v>
      </c>
      <c r="E142" s="181"/>
      <c r="F142" s="246">
        <f t="shared" si="7"/>
        <v>0</v>
      </c>
      <c r="G142" s="246">
        <f t="shared" si="8"/>
        <v>0</v>
      </c>
      <c r="H142" s="67"/>
      <c r="I142" s="215"/>
      <c r="J142" s="215"/>
      <c r="K142" s="215"/>
      <c r="L142" s="67"/>
      <c r="M142" s="67"/>
      <c r="N142" s="67"/>
    </row>
    <row r="143" spans="1:14" s="66" customFormat="1" ht="15.95" customHeight="1" x14ac:dyDescent="0.25">
      <c r="A143" s="77" t="s">
        <v>501</v>
      </c>
      <c r="B143" s="176" t="s">
        <v>463</v>
      </c>
      <c r="C143" s="134">
        <v>0</v>
      </c>
      <c r="D143" s="134">
        <v>0</v>
      </c>
      <c r="E143" s="152"/>
      <c r="F143" s="246">
        <f t="shared" si="7"/>
        <v>0</v>
      </c>
      <c r="G143" s="246">
        <f t="shared" si="8"/>
        <v>0</v>
      </c>
      <c r="H143" s="67"/>
      <c r="I143" s="215"/>
      <c r="J143" s="215"/>
      <c r="K143" s="215"/>
      <c r="L143" s="67"/>
      <c r="M143" s="67"/>
      <c r="N143" s="67"/>
    </row>
    <row r="144" spans="1:14" ht="15.95" customHeight="1" x14ac:dyDescent="0.25">
      <c r="A144" s="77" t="s">
        <v>502</v>
      </c>
      <c r="B144" s="176" t="s">
        <v>465</v>
      </c>
      <c r="C144" s="134">
        <v>0</v>
      </c>
      <c r="D144" s="134">
        <v>0</v>
      </c>
      <c r="E144" s="152"/>
      <c r="F144" s="246">
        <f t="shared" si="7"/>
        <v>0</v>
      </c>
      <c r="G144" s="246">
        <f t="shared" si="8"/>
        <v>0</v>
      </c>
      <c r="H144" s="67"/>
      <c r="L144" s="67"/>
      <c r="M144" s="67"/>
    </row>
    <row r="145" spans="1:14" ht="15.95" customHeight="1" x14ac:dyDescent="0.25">
      <c r="A145" s="77" t="s">
        <v>503</v>
      </c>
      <c r="B145" s="176" t="s">
        <v>467</v>
      </c>
      <c r="C145" s="134">
        <v>0</v>
      </c>
      <c r="D145" s="134">
        <v>0</v>
      </c>
      <c r="E145" s="152"/>
      <c r="F145" s="246">
        <f t="shared" si="7"/>
        <v>0</v>
      </c>
      <c r="G145" s="246">
        <f t="shared" si="8"/>
        <v>0</v>
      </c>
      <c r="H145" s="67"/>
      <c r="L145" s="67"/>
      <c r="M145" s="67"/>
      <c r="N145" s="68"/>
    </row>
    <row r="146" spans="1:14" ht="15.95" customHeight="1" x14ac:dyDescent="0.25">
      <c r="A146" s="77" t="s">
        <v>504</v>
      </c>
      <c r="B146" s="176" t="s">
        <v>469</v>
      </c>
      <c r="C146" s="134">
        <v>0</v>
      </c>
      <c r="D146" s="134">
        <v>0</v>
      </c>
      <c r="E146" s="152"/>
      <c r="F146" s="246">
        <f t="shared" si="7"/>
        <v>0</v>
      </c>
      <c r="G146" s="246">
        <f t="shared" si="8"/>
        <v>0</v>
      </c>
      <c r="H146" s="67"/>
      <c r="L146" s="67"/>
      <c r="M146" s="67"/>
      <c r="N146" s="68"/>
    </row>
    <row r="147" spans="1:14" ht="15.95" customHeight="1" x14ac:dyDescent="0.25">
      <c r="A147" s="77" t="s">
        <v>505</v>
      </c>
      <c r="B147" s="119" t="s">
        <v>471</v>
      </c>
      <c r="C147" s="134">
        <v>0</v>
      </c>
      <c r="D147" s="134">
        <v>0</v>
      </c>
      <c r="E147" s="208"/>
      <c r="F147" s="246">
        <f t="shared" si="7"/>
        <v>0</v>
      </c>
      <c r="G147" s="246">
        <f t="shared" si="8"/>
        <v>0</v>
      </c>
      <c r="H147" s="67"/>
      <c r="L147" s="67"/>
      <c r="M147" s="67"/>
      <c r="N147" s="68"/>
    </row>
    <row r="148" spans="1:14" ht="15.95" customHeight="1" x14ac:dyDescent="0.25">
      <c r="A148" s="77" t="s">
        <v>506</v>
      </c>
      <c r="B148" s="176" t="s">
        <v>473</v>
      </c>
      <c r="C148" s="134">
        <v>0</v>
      </c>
      <c r="D148" s="134">
        <v>0</v>
      </c>
      <c r="E148" s="152"/>
      <c r="F148" s="246">
        <f t="shared" si="7"/>
        <v>0</v>
      </c>
      <c r="G148" s="246">
        <f t="shared" si="8"/>
        <v>0</v>
      </c>
      <c r="H148" s="67"/>
      <c r="L148" s="67"/>
      <c r="M148" s="67"/>
      <c r="N148" s="68"/>
    </row>
    <row r="149" spans="1:14" ht="15.95" customHeight="1" x14ac:dyDescent="0.25">
      <c r="A149" s="77" t="s">
        <v>507</v>
      </c>
      <c r="B149" s="176" t="s">
        <v>474</v>
      </c>
      <c r="C149" s="134">
        <v>0</v>
      </c>
      <c r="D149" s="134">
        <v>0</v>
      </c>
      <c r="E149" s="152"/>
      <c r="F149" s="246">
        <f t="shared" si="7"/>
        <v>0</v>
      </c>
      <c r="G149" s="246">
        <f t="shared" si="8"/>
        <v>0</v>
      </c>
      <c r="H149" s="67"/>
      <c r="L149" s="67"/>
      <c r="M149" s="67"/>
      <c r="N149" s="68"/>
    </row>
    <row r="150" spans="1:14" ht="15.95" customHeight="1" x14ac:dyDescent="0.25">
      <c r="A150" s="77" t="s">
        <v>508</v>
      </c>
      <c r="B150" s="176" t="s">
        <v>476</v>
      </c>
      <c r="C150" s="134">
        <v>0</v>
      </c>
      <c r="D150" s="134">
        <v>0</v>
      </c>
      <c r="E150" s="152"/>
      <c r="F150" s="246">
        <f t="shared" si="7"/>
        <v>0</v>
      </c>
      <c r="G150" s="246">
        <f t="shared" si="8"/>
        <v>0</v>
      </c>
      <c r="H150" s="67"/>
      <c r="L150" s="67"/>
      <c r="M150" s="67"/>
      <c r="N150" s="68"/>
    </row>
    <row r="151" spans="1:14" ht="15.95" customHeight="1" x14ac:dyDescent="0.25">
      <c r="A151" s="77" t="s">
        <v>509</v>
      </c>
      <c r="B151" s="119" t="s">
        <v>480</v>
      </c>
      <c r="C151" s="134">
        <v>0</v>
      </c>
      <c r="D151" s="134">
        <v>0</v>
      </c>
      <c r="E151" s="152"/>
      <c r="F151" s="246">
        <f t="shared" si="7"/>
        <v>0</v>
      </c>
      <c r="G151" s="246">
        <f t="shared" si="8"/>
        <v>0</v>
      </c>
      <c r="H151" s="67"/>
      <c r="L151" s="67"/>
      <c r="M151" s="67"/>
      <c r="N151" s="68"/>
    </row>
    <row r="152" spans="1:14" ht="15.95" customHeight="1" x14ac:dyDescent="0.25">
      <c r="A152" s="77" t="s">
        <v>510</v>
      </c>
      <c r="B152" s="251" t="s">
        <v>478</v>
      </c>
      <c r="C152" s="134">
        <v>0</v>
      </c>
      <c r="D152" s="134">
        <v>0</v>
      </c>
      <c r="E152" s="152"/>
      <c r="F152" s="246">
        <f t="shared" si="7"/>
        <v>0</v>
      </c>
      <c r="G152" s="246">
        <f t="shared" si="8"/>
        <v>0</v>
      </c>
      <c r="H152" s="67"/>
      <c r="L152" s="67"/>
      <c r="M152" s="67"/>
      <c r="N152" s="68"/>
    </row>
    <row r="153" spans="1:14" ht="15.95" customHeight="1" x14ac:dyDescent="0.25">
      <c r="A153" s="77" t="s">
        <v>511</v>
      </c>
      <c r="B153" s="176" t="s">
        <v>481</v>
      </c>
      <c r="C153" s="134">
        <v>0</v>
      </c>
      <c r="D153" s="134">
        <v>0</v>
      </c>
      <c r="E153" s="152"/>
      <c r="F153" s="246">
        <f t="shared" si="7"/>
        <v>0</v>
      </c>
      <c r="G153" s="246">
        <f t="shared" si="8"/>
        <v>0</v>
      </c>
      <c r="H153" s="67"/>
      <c r="L153" s="67"/>
      <c r="M153" s="67"/>
      <c r="N153" s="68"/>
    </row>
    <row r="154" spans="1:14" ht="15.95" customHeight="1" x14ac:dyDescent="0.25">
      <c r="A154" s="77" t="s">
        <v>512</v>
      </c>
      <c r="B154" s="176" t="s">
        <v>483</v>
      </c>
      <c r="C154" s="134">
        <v>0</v>
      </c>
      <c r="D154" s="134">
        <v>0</v>
      </c>
      <c r="E154" s="152"/>
      <c r="F154" s="246">
        <f t="shared" si="7"/>
        <v>0</v>
      </c>
      <c r="G154" s="246">
        <f t="shared" si="8"/>
        <v>0</v>
      </c>
      <c r="H154" s="67"/>
      <c r="L154" s="67"/>
      <c r="M154" s="67"/>
      <c r="N154" s="68"/>
    </row>
    <row r="155" spans="1:14" ht="15.95" customHeight="1" x14ac:dyDescent="0.25">
      <c r="A155" s="77" t="s">
        <v>513</v>
      </c>
      <c r="B155" s="176" t="s">
        <v>485</v>
      </c>
      <c r="C155" s="134">
        <v>0</v>
      </c>
      <c r="D155" s="134">
        <v>0</v>
      </c>
      <c r="E155" s="152"/>
      <c r="F155" s="246">
        <f t="shared" si="7"/>
        <v>0</v>
      </c>
      <c r="G155" s="246">
        <f t="shared" si="8"/>
        <v>0</v>
      </c>
      <c r="H155" s="67"/>
      <c r="L155" s="67"/>
      <c r="M155" s="67"/>
      <c r="N155" s="68"/>
    </row>
    <row r="156" spans="1:14" ht="15.95" customHeight="1" outlineLevel="1" x14ac:dyDescent="0.25">
      <c r="A156" s="77" t="s">
        <v>514</v>
      </c>
      <c r="B156" s="176" t="s">
        <v>371</v>
      </c>
      <c r="C156" s="134">
        <v>0</v>
      </c>
      <c r="D156" s="134">
        <v>0</v>
      </c>
      <c r="E156" s="152"/>
      <c r="F156" s="246">
        <f t="shared" si="7"/>
        <v>0</v>
      </c>
      <c r="G156" s="246">
        <f t="shared" si="8"/>
        <v>0</v>
      </c>
      <c r="H156" s="67"/>
      <c r="L156" s="67"/>
      <c r="M156" s="67"/>
      <c r="N156" s="68"/>
    </row>
    <row r="157" spans="1:14" ht="15.95" customHeight="1" outlineLevel="1" x14ac:dyDescent="0.25">
      <c r="A157" s="77" t="s">
        <v>515</v>
      </c>
      <c r="B157" s="252" t="s">
        <v>373</v>
      </c>
      <c r="C157" s="257">
        <f>SUM(C138:C156)</f>
        <v>11316</v>
      </c>
      <c r="D157" s="257">
        <f>IF(COUNT(D138:D156)=0,0,IF(SUM(D138:D156)=C157,SUM(D138:D156),IF(SUM(D138:D156)&lt;&gt;C157,"The total should equal the Nominal Before Hedging")))</f>
        <v>11316</v>
      </c>
      <c r="E157" s="152"/>
      <c r="F157" s="246">
        <f>SUM(F138:F156)</f>
        <v>1</v>
      </c>
      <c r="G157" s="246">
        <f>SUM(G138:G156)</f>
        <v>1</v>
      </c>
      <c r="H157" s="67"/>
      <c r="L157" s="67"/>
      <c r="M157" s="67"/>
      <c r="N157" s="68"/>
    </row>
    <row r="158" spans="1:14" ht="15.95" customHeight="1" outlineLevel="1" x14ac:dyDescent="0.25">
      <c r="A158" s="77" t="s">
        <v>516</v>
      </c>
      <c r="B158" s="162" t="s">
        <v>375</v>
      </c>
      <c r="C158" s="134"/>
      <c r="D158" s="134"/>
      <c r="E158" s="152"/>
      <c r="F158" s="246" t="str">
        <f>IF(OR($C$157=0,NOT(ISNUMBER($C$157)),NOT(ISNUMBER(C158))),"",C158/$C$157)</f>
        <v/>
      </c>
      <c r="G158" s="246" t="str">
        <f>IF(OR($D$157=0,NOT(ISNUMBER($D$157)),NOT(ISNUMBER(D158))),"",D158/$D$157)</f>
        <v/>
      </c>
      <c r="H158" s="67"/>
      <c r="L158" s="67"/>
      <c r="M158" s="67"/>
      <c r="N158" s="68"/>
    </row>
    <row r="159" spans="1:14" ht="15.95" customHeight="1" outlineLevel="1" x14ac:dyDescent="0.25">
      <c r="A159" s="77" t="s">
        <v>517</v>
      </c>
      <c r="B159" s="162" t="s">
        <v>375</v>
      </c>
      <c r="C159" s="134"/>
      <c r="D159" s="134"/>
      <c r="E159" s="152"/>
      <c r="F159" s="246" t="str">
        <f>IF(OR($C$157=0,NOT(ISNUMBER($C$157)),NOT(ISNUMBER(C159))),"",C159/$C$157)</f>
        <v/>
      </c>
      <c r="G159" s="246" t="str">
        <f>IF(OR($D$157=0,NOT(ISNUMBER($D$157)),NOT(ISNUMBER(D159))),"",D159/$D$157)</f>
        <v/>
      </c>
      <c r="H159" s="67"/>
      <c r="L159" s="67"/>
      <c r="M159" s="67"/>
      <c r="N159" s="68"/>
    </row>
    <row r="160" spans="1:14" ht="15.95" customHeight="1" outlineLevel="1" x14ac:dyDescent="0.25">
      <c r="A160" s="77" t="s">
        <v>518</v>
      </c>
      <c r="B160" s="162" t="s">
        <v>375</v>
      </c>
      <c r="C160" s="134"/>
      <c r="D160" s="134"/>
      <c r="E160" s="152"/>
      <c r="F160" s="246" t="str">
        <f>IF(OR($C$157=0,NOT(ISNUMBER($C$157)),NOT(ISNUMBER(C160))),"",C160/$C$157)</f>
        <v/>
      </c>
      <c r="G160" s="246" t="str">
        <f>IF(OR($D$157=0,NOT(ISNUMBER($D$157)),NOT(ISNUMBER(D160))),"",D160/$D$157)</f>
        <v/>
      </c>
      <c r="H160" s="67"/>
      <c r="L160" s="67"/>
      <c r="M160" s="67"/>
      <c r="N160" s="68"/>
    </row>
    <row r="161" spans="1:14" ht="15.95" customHeight="1" outlineLevel="1" x14ac:dyDescent="0.25">
      <c r="A161" s="77" t="s">
        <v>519</v>
      </c>
      <c r="B161" s="162" t="s">
        <v>375</v>
      </c>
      <c r="C161" s="134"/>
      <c r="D161" s="134"/>
      <c r="E161" s="152"/>
      <c r="F161" s="246" t="str">
        <f>IF(OR($C$157=0,NOT(ISNUMBER($C$157)),NOT(ISNUMBER(C161))),"",C161/$C$157)</f>
        <v/>
      </c>
      <c r="G161" s="246" t="str">
        <f>IF(OR($D$157=0,NOT(ISNUMBER($D$157)),NOT(ISNUMBER(D161))),"",D161/$D$157)</f>
        <v/>
      </c>
      <c r="H161" s="67"/>
      <c r="L161" s="67"/>
      <c r="M161" s="67"/>
      <c r="N161" s="68"/>
    </row>
    <row r="162" spans="1:14" ht="15.95" customHeight="1" outlineLevel="1" x14ac:dyDescent="0.25">
      <c r="A162" s="77" t="s">
        <v>520</v>
      </c>
      <c r="B162" s="162" t="s">
        <v>375</v>
      </c>
      <c r="C162" s="134"/>
      <c r="D162" s="134"/>
      <c r="E162" s="152"/>
      <c r="F162" s="246" t="str">
        <f>IF(OR($C$157=0,NOT(ISNUMBER($C$157)),NOT(ISNUMBER(C162))),"",C162/$C$157)</f>
        <v/>
      </c>
      <c r="G162" s="246" t="str">
        <f>IF(OR($D$157=0,NOT(ISNUMBER($D$157)),NOT(ISNUMBER(D162))),"",D162/$D$157)</f>
        <v/>
      </c>
      <c r="H162" s="67"/>
      <c r="L162" s="67"/>
      <c r="M162" s="67"/>
      <c r="N162" s="68"/>
    </row>
    <row r="163" spans="1:14" ht="15" customHeight="1" x14ac:dyDescent="0.25">
      <c r="A163" s="83"/>
      <c r="B163" s="239" t="s">
        <v>521</v>
      </c>
      <c r="C163" s="250" t="s">
        <v>448</v>
      </c>
      <c r="D163" s="250" t="s">
        <v>449</v>
      </c>
      <c r="E163" s="241"/>
      <c r="F163" s="250" t="s">
        <v>450</v>
      </c>
      <c r="G163" s="250" t="s">
        <v>451</v>
      </c>
      <c r="H163" s="67"/>
      <c r="L163" s="67"/>
      <c r="M163" s="67"/>
      <c r="N163" s="68"/>
    </row>
    <row r="164" spans="1:14" ht="15.95" customHeight="1" x14ac:dyDescent="0.25">
      <c r="A164" s="77" t="s">
        <v>522</v>
      </c>
      <c r="B164" s="258" t="s">
        <v>523</v>
      </c>
      <c r="C164" s="134">
        <v>9622.5</v>
      </c>
      <c r="D164" s="134">
        <v>9622.5</v>
      </c>
      <c r="E164" s="190"/>
      <c r="F164" s="246">
        <f>IF(OR($C$167=0,NOT(ISNUMBER($C$167)),NOT(ISNUMBER(C164))),"",C164/$C$167)</f>
        <v>0.8503446447507953</v>
      </c>
      <c r="G164" s="246">
        <f>IF(OR($D$167=0,NOT(ISNUMBER($D$167)),NOT(ISNUMBER(D164))),"",D164/$D$167)</f>
        <v>0.8503446447507953</v>
      </c>
      <c r="H164" s="67"/>
      <c r="L164" s="67"/>
      <c r="M164" s="67"/>
      <c r="N164" s="68"/>
    </row>
    <row r="165" spans="1:14" ht="15.95" customHeight="1" x14ac:dyDescent="0.25">
      <c r="A165" s="77" t="s">
        <v>524</v>
      </c>
      <c r="B165" s="258" t="s">
        <v>525</v>
      </c>
      <c r="C165" s="134">
        <v>1693.5</v>
      </c>
      <c r="D165" s="134">
        <v>1693.5</v>
      </c>
      <c r="E165" s="190"/>
      <c r="F165" s="246">
        <f>IF(OR($C$167=0,NOT(ISNUMBER($C$167)),NOT(ISNUMBER(C165))),"",C165/$C$167)</f>
        <v>0.14965535524920467</v>
      </c>
      <c r="G165" s="246">
        <f>IF(OR($D$167=0,NOT(ISNUMBER($D$167)),NOT(ISNUMBER(D165))),"",D165/$D$167)</f>
        <v>0.14965535524920467</v>
      </c>
      <c r="H165" s="67"/>
      <c r="L165" s="67"/>
      <c r="M165" s="67"/>
      <c r="N165" s="68"/>
    </row>
    <row r="166" spans="1:14" ht="15.95" customHeight="1" x14ac:dyDescent="0.25">
      <c r="A166" s="77" t="s">
        <v>526</v>
      </c>
      <c r="B166" s="258" t="s">
        <v>371</v>
      </c>
      <c r="C166" s="134">
        <v>0</v>
      </c>
      <c r="D166" s="134">
        <v>0</v>
      </c>
      <c r="E166" s="190"/>
      <c r="F166" s="246">
        <f>IF(OR($C$167=0,NOT(ISNUMBER($C$167)),NOT(ISNUMBER(C166))),"",C166/$C$167)</f>
        <v>0</v>
      </c>
      <c r="G166" s="246">
        <f>IF(OR($D$167=0,NOT(ISNUMBER($D$167)),NOT(ISNUMBER(D166))),"",D166/$D$167)</f>
        <v>0</v>
      </c>
      <c r="H166" s="67"/>
      <c r="L166" s="67"/>
      <c r="M166" s="67"/>
      <c r="N166" s="68"/>
    </row>
    <row r="167" spans="1:14" ht="15.95" customHeight="1" x14ac:dyDescent="0.25">
      <c r="A167" s="77" t="s">
        <v>527</v>
      </c>
      <c r="B167" s="259" t="s">
        <v>373</v>
      </c>
      <c r="C167" s="260">
        <f>SUM(C164:C166)</f>
        <v>11316</v>
      </c>
      <c r="D167" s="260">
        <f>SUM(D164:D166)</f>
        <v>11316</v>
      </c>
      <c r="E167" s="190"/>
      <c r="F167" s="261">
        <f>SUM(F164:F166)</f>
        <v>1</v>
      </c>
      <c r="G167" s="261">
        <f>SUM(G164:G166)</f>
        <v>1</v>
      </c>
      <c r="H167" s="67"/>
      <c r="L167" s="67"/>
      <c r="M167" s="67"/>
      <c r="N167" s="68"/>
    </row>
    <row r="168" spans="1:14" ht="15.95" customHeight="1" outlineLevel="1" x14ac:dyDescent="0.25">
      <c r="A168" s="77" t="s">
        <v>528</v>
      </c>
      <c r="B168" s="262"/>
      <c r="C168" s="189"/>
      <c r="D168" s="189"/>
      <c r="E168" s="190"/>
      <c r="F168" s="190"/>
      <c r="G168" s="168"/>
      <c r="H168" s="67"/>
      <c r="L168" s="67"/>
      <c r="M168" s="67"/>
      <c r="N168" s="68"/>
    </row>
    <row r="169" spans="1:14" ht="15.95" customHeight="1" outlineLevel="1" x14ac:dyDescent="0.25">
      <c r="A169" s="77" t="s">
        <v>529</v>
      </c>
      <c r="B169" s="262"/>
      <c r="C169" s="189"/>
      <c r="D169" s="189"/>
      <c r="E169" s="190"/>
      <c r="F169" s="190"/>
      <c r="G169" s="168"/>
      <c r="H169" s="67"/>
      <c r="L169" s="67"/>
      <c r="M169" s="67"/>
      <c r="N169" s="68"/>
    </row>
    <row r="170" spans="1:14" ht="15.95" customHeight="1" outlineLevel="1" x14ac:dyDescent="0.25">
      <c r="A170" s="77" t="s">
        <v>530</v>
      </c>
      <c r="B170" s="262"/>
      <c r="C170" s="189"/>
      <c r="D170" s="189"/>
      <c r="E170" s="190"/>
      <c r="F170" s="190"/>
      <c r="G170" s="168"/>
      <c r="H170" s="67"/>
      <c r="L170" s="67"/>
      <c r="M170" s="67"/>
      <c r="N170" s="68"/>
    </row>
    <row r="171" spans="1:14" ht="15.95" customHeight="1" outlineLevel="1" x14ac:dyDescent="0.25">
      <c r="A171" s="77" t="s">
        <v>531</v>
      </c>
      <c r="B171" s="262"/>
      <c r="C171" s="189"/>
      <c r="D171" s="189"/>
      <c r="E171" s="190"/>
      <c r="F171" s="190"/>
      <c r="G171" s="168"/>
      <c r="H171" s="67"/>
      <c r="L171" s="67"/>
      <c r="M171" s="67"/>
      <c r="N171" s="68"/>
    </row>
    <row r="172" spans="1:14" ht="15.95" customHeight="1" outlineLevel="1" x14ac:dyDescent="0.25">
      <c r="A172" s="77" t="s">
        <v>532</v>
      </c>
      <c r="B172" s="262"/>
      <c r="C172" s="189"/>
      <c r="D172" s="189"/>
      <c r="E172" s="190"/>
      <c r="F172" s="190"/>
      <c r="G172" s="168"/>
      <c r="H172" s="67"/>
      <c r="L172" s="67"/>
      <c r="M172" s="67"/>
      <c r="N172" s="68"/>
    </row>
    <row r="173" spans="1:14" ht="15" customHeight="1" x14ac:dyDescent="0.25">
      <c r="A173" s="83"/>
      <c r="B173" s="239" t="s">
        <v>533</v>
      </c>
      <c r="C173" s="240" t="s">
        <v>331</v>
      </c>
      <c r="D173" s="240"/>
      <c r="E173" s="241"/>
      <c r="F173" s="242" t="s">
        <v>534</v>
      </c>
      <c r="G173" s="242"/>
      <c r="H173" s="67"/>
      <c r="L173" s="67"/>
      <c r="M173" s="67"/>
      <c r="N173" s="68"/>
    </row>
    <row r="174" spans="1:14" ht="15" customHeight="1" x14ac:dyDescent="0.25">
      <c r="A174" s="77" t="s">
        <v>535</v>
      </c>
      <c r="B174" s="176" t="s">
        <v>536</v>
      </c>
      <c r="C174" s="134">
        <v>0</v>
      </c>
      <c r="D174" s="183"/>
      <c r="E174" s="198"/>
      <c r="F174" s="246">
        <f>IF(OR($C$179=0,NOT(ISNUMBER($C$179)),NOT(ISNUMBER(C174))),"",C174/$C$179)</f>
        <v>0</v>
      </c>
      <c r="G174" s="181"/>
      <c r="H174" s="67"/>
      <c r="L174" s="67"/>
      <c r="M174" s="67"/>
      <c r="N174" s="68"/>
    </row>
    <row r="175" spans="1:14" ht="30.75" customHeight="1" x14ac:dyDescent="0.25">
      <c r="A175" s="77" t="s">
        <v>537</v>
      </c>
      <c r="B175" s="176" t="s">
        <v>538</v>
      </c>
      <c r="C175" s="134">
        <v>0</v>
      </c>
      <c r="D175" s="81"/>
      <c r="E175" s="182"/>
      <c r="F175" s="246">
        <f>IF(OR($C$179=0,NOT(ISNUMBER($C$179)),NOT(ISNUMBER(C175))),"",C175/$C$179)</f>
        <v>0</v>
      </c>
      <c r="G175" s="181"/>
      <c r="H175" s="67"/>
      <c r="L175" s="67"/>
      <c r="M175" s="67"/>
      <c r="N175" s="68"/>
    </row>
    <row r="176" spans="1:14" ht="15.95" customHeight="1" x14ac:dyDescent="0.25">
      <c r="A176" s="77" t="s">
        <v>539</v>
      </c>
      <c r="B176" s="176" t="s">
        <v>540</v>
      </c>
      <c r="C176" s="134">
        <v>0</v>
      </c>
      <c r="D176" s="81"/>
      <c r="E176" s="182"/>
      <c r="F176" s="246">
        <f>IF(OR($C$179=0,NOT(ISNUMBER($C$179)),NOT(ISNUMBER(C176))),"",C176/$C$179)</f>
        <v>0</v>
      </c>
      <c r="G176" s="181"/>
      <c r="H176" s="67"/>
      <c r="L176" s="67"/>
      <c r="M176" s="67"/>
      <c r="N176" s="68"/>
    </row>
    <row r="177" spans="1:14" ht="15.95" customHeight="1" x14ac:dyDescent="0.25">
      <c r="A177" s="77" t="s">
        <v>541</v>
      </c>
      <c r="B177" s="176" t="s">
        <v>542</v>
      </c>
      <c r="C177" s="134">
        <v>914</v>
      </c>
      <c r="D177" s="81"/>
      <c r="E177" s="182"/>
      <c r="F177" s="246">
        <f>IF(OR($C$179=0,NOT(ISNUMBER($C$179)),NOT(ISNUMBER(C177))),"",C177/$C$179)</f>
        <v>1</v>
      </c>
      <c r="G177" s="181"/>
      <c r="H177" s="67"/>
      <c r="L177" s="67"/>
      <c r="M177" s="67"/>
      <c r="N177" s="68"/>
    </row>
    <row r="178" spans="1:14" ht="15.95" customHeight="1" x14ac:dyDescent="0.25">
      <c r="A178" s="77" t="s">
        <v>543</v>
      </c>
      <c r="B178" s="176" t="s">
        <v>371</v>
      </c>
      <c r="C178" s="134">
        <v>0</v>
      </c>
      <c r="D178" s="81"/>
      <c r="E178" s="182"/>
      <c r="F178" s="246">
        <f>IF(OR($C$179=0,NOT(ISNUMBER($C$179)),NOT(ISNUMBER(C178))),"",C178/$C$179)</f>
        <v>0</v>
      </c>
      <c r="G178" s="181"/>
      <c r="H178" s="67"/>
      <c r="L178" s="67"/>
      <c r="M178" s="67"/>
      <c r="N178" s="68"/>
    </row>
    <row r="179" spans="1:14" ht="15.95" customHeight="1" x14ac:dyDescent="0.25">
      <c r="A179" s="77" t="s">
        <v>544</v>
      </c>
      <c r="B179" s="252" t="s">
        <v>373</v>
      </c>
      <c r="C179" s="248">
        <f>SUM(C174:C178)</f>
        <v>914</v>
      </c>
      <c r="D179" s="208"/>
      <c r="E179" s="182"/>
      <c r="F179" s="249">
        <f>SUM(F174:F178)</f>
        <v>1</v>
      </c>
      <c r="G179" s="181"/>
      <c r="H179" s="67"/>
      <c r="L179" s="67"/>
      <c r="M179" s="67"/>
      <c r="N179" s="68"/>
    </row>
    <row r="180" spans="1:14" ht="15.95" customHeight="1" outlineLevel="1" x14ac:dyDescent="0.25">
      <c r="A180" s="77" t="s">
        <v>545</v>
      </c>
      <c r="B180" s="263" t="s">
        <v>546</v>
      </c>
      <c r="C180" s="134"/>
      <c r="D180" s="81"/>
      <c r="E180" s="182"/>
      <c r="F180" s="246" t="str">
        <f t="shared" ref="F180:F187" si="9">IF(OR($C$179=0,NOT(ISNUMBER($C$179)),NOT(ISNUMBER(C180))),"",C180/$C$179)</f>
        <v/>
      </c>
      <c r="G180" s="181"/>
      <c r="H180" s="67"/>
      <c r="L180" s="67"/>
      <c r="M180" s="67"/>
      <c r="N180" s="68"/>
    </row>
    <row r="181" spans="1:14" s="110" customFormat="1" ht="15.95" customHeight="1" outlineLevel="1" x14ac:dyDescent="0.25">
      <c r="A181" s="77" t="s">
        <v>547</v>
      </c>
      <c r="B181" s="263" t="s">
        <v>548</v>
      </c>
      <c r="C181" s="191"/>
      <c r="D181" s="192"/>
      <c r="E181" s="208"/>
      <c r="F181" s="246" t="str">
        <f t="shared" si="9"/>
        <v/>
      </c>
      <c r="G181" s="192"/>
    </row>
    <row r="182" spans="1:14" ht="15.95" customHeight="1" outlineLevel="1" x14ac:dyDescent="0.25">
      <c r="A182" s="77" t="s">
        <v>549</v>
      </c>
      <c r="B182" s="263" t="s">
        <v>550</v>
      </c>
      <c r="C182" s="134"/>
      <c r="D182" s="81"/>
      <c r="E182" s="182"/>
      <c r="F182" s="246" t="str">
        <f t="shared" si="9"/>
        <v/>
      </c>
      <c r="G182" s="181"/>
      <c r="H182" s="67"/>
      <c r="L182" s="67"/>
      <c r="M182" s="67"/>
      <c r="N182" s="68"/>
    </row>
    <row r="183" spans="1:14" ht="15.95" customHeight="1" outlineLevel="1" x14ac:dyDescent="0.25">
      <c r="A183" s="77" t="s">
        <v>551</v>
      </c>
      <c r="B183" s="263" t="s">
        <v>552</v>
      </c>
      <c r="C183" s="134"/>
      <c r="D183" s="81"/>
      <c r="E183" s="182"/>
      <c r="F183" s="246" t="str">
        <f t="shared" si="9"/>
        <v/>
      </c>
      <c r="G183" s="181"/>
      <c r="H183" s="67"/>
      <c r="L183" s="67"/>
      <c r="M183" s="67"/>
      <c r="N183" s="68"/>
    </row>
    <row r="184" spans="1:14" s="110" customFormat="1" ht="15.95" customHeight="1" outlineLevel="1" x14ac:dyDescent="0.25">
      <c r="A184" s="77" t="s">
        <v>553</v>
      </c>
      <c r="B184" s="263" t="s">
        <v>554</v>
      </c>
      <c r="C184" s="191"/>
      <c r="D184" s="192"/>
      <c r="E184" s="208"/>
      <c r="F184" s="246" t="str">
        <f t="shared" si="9"/>
        <v/>
      </c>
      <c r="G184" s="192"/>
    </row>
    <row r="185" spans="1:14" ht="15.95" customHeight="1" outlineLevel="1" x14ac:dyDescent="0.25">
      <c r="A185" s="77" t="s">
        <v>555</v>
      </c>
      <c r="B185" s="263" t="s">
        <v>556</v>
      </c>
      <c r="C185" s="134"/>
      <c r="D185" s="81"/>
      <c r="E185" s="182"/>
      <c r="F185" s="246" t="str">
        <f t="shared" si="9"/>
        <v/>
      </c>
      <c r="G185" s="181"/>
      <c r="H185" s="67"/>
      <c r="L185" s="67"/>
      <c r="M185" s="67"/>
      <c r="N185" s="68"/>
    </row>
    <row r="186" spans="1:14" ht="15.95" customHeight="1" outlineLevel="1" x14ac:dyDescent="0.25">
      <c r="A186" s="77" t="s">
        <v>557</v>
      </c>
      <c r="B186" s="263" t="s">
        <v>558</v>
      </c>
      <c r="C186" s="134"/>
      <c r="D186" s="81"/>
      <c r="E186" s="182"/>
      <c r="F186" s="246" t="str">
        <f t="shared" si="9"/>
        <v/>
      </c>
      <c r="G186" s="181"/>
      <c r="H186" s="67"/>
      <c r="L186" s="67"/>
      <c r="M186" s="67"/>
      <c r="N186" s="68"/>
    </row>
    <row r="187" spans="1:14" ht="15.95" customHeight="1" outlineLevel="1" x14ac:dyDescent="0.25">
      <c r="A187" s="77" t="s">
        <v>559</v>
      </c>
      <c r="B187" s="263" t="s">
        <v>560</v>
      </c>
      <c r="C187" s="134"/>
      <c r="D187" s="81"/>
      <c r="E187" s="182"/>
      <c r="F187" s="246" t="str">
        <f t="shared" si="9"/>
        <v/>
      </c>
      <c r="G187" s="181"/>
      <c r="H187" s="67"/>
      <c r="L187" s="67"/>
      <c r="M187" s="67"/>
      <c r="N187" s="68"/>
    </row>
    <row r="188" spans="1:14" ht="15.95" customHeight="1" outlineLevel="1" x14ac:dyDescent="0.25">
      <c r="A188" s="77" t="s">
        <v>561</v>
      </c>
      <c r="B188" s="192"/>
      <c r="C188" s="208"/>
      <c r="D188" s="208"/>
      <c r="E188" s="182"/>
      <c r="F188" s="181"/>
      <c r="G188" s="181"/>
      <c r="H188" s="67"/>
      <c r="L188" s="67"/>
      <c r="M188" s="67"/>
      <c r="N188" s="68"/>
    </row>
    <row r="189" spans="1:14" ht="15.95" customHeight="1" outlineLevel="1" x14ac:dyDescent="0.25">
      <c r="A189" s="77" t="s">
        <v>562</v>
      </c>
      <c r="B189" s="192"/>
      <c r="C189" s="208"/>
      <c r="D189" s="208"/>
      <c r="E189" s="182"/>
      <c r="F189" s="181"/>
      <c r="G189" s="181"/>
      <c r="H189" s="67"/>
      <c r="L189" s="67"/>
      <c r="M189" s="67"/>
      <c r="N189" s="68"/>
    </row>
    <row r="190" spans="1:14" ht="15.95" customHeight="1" outlineLevel="1" x14ac:dyDescent="0.25">
      <c r="A190" s="77" t="s">
        <v>563</v>
      </c>
      <c r="B190" s="192"/>
      <c r="C190" s="208"/>
      <c r="D190" s="208"/>
      <c r="E190" s="182"/>
      <c r="F190" s="181"/>
      <c r="G190" s="181"/>
      <c r="H190" s="67"/>
      <c r="L190" s="67"/>
      <c r="M190" s="67"/>
      <c r="N190" s="68"/>
    </row>
    <row r="191" spans="1:14" ht="15.95" customHeight="1" outlineLevel="1" x14ac:dyDescent="0.25">
      <c r="A191" s="77" t="s">
        <v>564</v>
      </c>
      <c r="B191" s="162"/>
      <c r="C191" s="208"/>
      <c r="D191" s="208"/>
      <c r="E191" s="182"/>
      <c r="F191" s="181"/>
      <c r="G191" s="181"/>
      <c r="H191" s="67"/>
      <c r="L191" s="67"/>
      <c r="M191" s="67"/>
      <c r="N191" s="68"/>
    </row>
    <row r="192" spans="1:14" ht="15" customHeight="1" x14ac:dyDescent="0.25">
      <c r="A192" s="83"/>
      <c r="B192" s="239" t="s">
        <v>565</v>
      </c>
      <c r="C192" s="240" t="s">
        <v>331</v>
      </c>
      <c r="D192" s="240"/>
      <c r="E192" s="241"/>
      <c r="F192" s="242" t="s">
        <v>534</v>
      </c>
      <c r="G192" s="242"/>
      <c r="H192" s="67"/>
      <c r="L192" s="67"/>
      <c r="M192" s="67"/>
      <c r="N192" s="68"/>
    </row>
    <row r="193" spans="1:14" ht="15.95" customHeight="1" x14ac:dyDescent="0.25">
      <c r="A193" s="77" t="s">
        <v>566</v>
      </c>
      <c r="B193" s="176" t="s">
        <v>567</v>
      </c>
      <c r="C193" s="134">
        <v>914</v>
      </c>
      <c r="D193" s="81"/>
      <c r="E193" s="161"/>
      <c r="F193" s="246">
        <f t="shared" ref="F193:F208" si="10">IF(OR($C$209=0,NOT(ISNUMBER($C$209)),NOT(ISNUMBER(C193))),"",C193/$C$209)</f>
        <v>1</v>
      </c>
      <c r="G193" s="181"/>
      <c r="H193" s="67"/>
      <c r="L193" s="67"/>
      <c r="M193" s="67"/>
      <c r="N193" s="68"/>
    </row>
    <row r="194" spans="1:14" ht="15.95" customHeight="1" x14ac:dyDescent="0.25">
      <c r="A194" s="77" t="s">
        <v>568</v>
      </c>
      <c r="B194" s="176" t="s">
        <v>569</v>
      </c>
      <c r="C194" s="134">
        <v>0</v>
      </c>
      <c r="D194" s="81"/>
      <c r="E194" s="182"/>
      <c r="F194" s="246">
        <f t="shared" si="10"/>
        <v>0</v>
      </c>
      <c r="G194" s="182"/>
      <c r="H194" s="67"/>
      <c r="L194" s="67"/>
      <c r="M194" s="67"/>
      <c r="N194" s="68"/>
    </row>
    <row r="195" spans="1:14" ht="15.95" customHeight="1" x14ac:dyDescent="0.25">
      <c r="A195" s="77" t="s">
        <v>570</v>
      </c>
      <c r="B195" s="176" t="s">
        <v>571</v>
      </c>
      <c r="C195" s="134">
        <v>0</v>
      </c>
      <c r="D195" s="81"/>
      <c r="E195" s="182"/>
      <c r="F195" s="246">
        <f t="shared" si="10"/>
        <v>0</v>
      </c>
      <c r="G195" s="182"/>
      <c r="H195" s="67"/>
      <c r="L195" s="67"/>
      <c r="M195" s="67"/>
      <c r="N195" s="68"/>
    </row>
    <row r="196" spans="1:14" ht="15.95" customHeight="1" x14ac:dyDescent="0.25">
      <c r="A196" s="77" t="s">
        <v>572</v>
      </c>
      <c r="B196" s="176" t="s">
        <v>573</v>
      </c>
      <c r="C196" s="134">
        <v>0</v>
      </c>
      <c r="D196" s="81"/>
      <c r="E196" s="182"/>
      <c r="F196" s="246">
        <f t="shared" si="10"/>
        <v>0</v>
      </c>
      <c r="G196" s="182"/>
      <c r="H196" s="67"/>
      <c r="L196" s="67"/>
      <c r="M196" s="67"/>
      <c r="N196" s="68"/>
    </row>
    <row r="197" spans="1:14" ht="15.95" customHeight="1" x14ac:dyDescent="0.25">
      <c r="A197" s="77" t="s">
        <v>574</v>
      </c>
      <c r="B197" s="176" t="s">
        <v>575</v>
      </c>
      <c r="C197" s="134">
        <v>0</v>
      </c>
      <c r="D197" s="81"/>
      <c r="E197" s="182"/>
      <c r="F197" s="246">
        <f t="shared" si="10"/>
        <v>0</v>
      </c>
      <c r="G197" s="182"/>
      <c r="H197" s="67"/>
      <c r="L197" s="67"/>
      <c r="M197" s="67"/>
      <c r="N197" s="68"/>
    </row>
    <row r="198" spans="1:14" ht="15.95" customHeight="1" x14ac:dyDescent="0.25">
      <c r="A198" s="77" t="s">
        <v>576</v>
      </c>
      <c r="B198" s="119" t="s">
        <v>577</v>
      </c>
      <c r="C198" s="134">
        <v>0</v>
      </c>
      <c r="D198" s="81"/>
      <c r="E198" s="182"/>
      <c r="F198" s="246">
        <f t="shared" si="10"/>
        <v>0</v>
      </c>
      <c r="G198" s="182"/>
      <c r="H198" s="67"/>
      <c r="L198" s="67"/>
      <c r="M198" s="67"/>
      <c r="N198" s="68"/>
    </row>
    <row r="199" spans="1:14" ht="15.95" customHeight="1" x14ac:dyDescent="0.25">
      <c r="A199" s="77" t="s">
        <v>578</v>
      </c>
      <c r="B199" s="176" t="s">
        <v>579</v>
      </c>
      <c r="C199" s="134">
        <v>0</v>
      </c>
      <c r="D199" s="81"/>
      <c r="E199" s="182"/>
      <c r="F199" s="246">
        <f t="shared" si="10"/>
        <v>0</v>
      </c>
      <c r="G199" s="182"/>
      <c r="H199" s="67"/>
      <c r="L199" s="67"/>
      <c r="M199" s="67"/>
      <c r="N199" s="68"/>
    </row>
    <row r="200" spans="1:14" ht="15.95" customHeight="1" x14ac:dyDescent="0.25">
      <c r="A200" s="77" t="s">
        <v>580</v>
      </c>
      <c r="B200" s="176" t="s">
        <v>581</v>
      </c>
      <c r="C200" s="134">
        <v>0</v>
      </c>
      <c r="D200" s="81"/>
      <c r="E200" s="182"/>
      <c r="F200" s="246">
        <f t="shared" si="10"/>
        <v>0</v>
      </c>
      <c r="G200" s="182"/>
      <c r="H200" s="67"/>
      <c r="L200" s="67"/>
      <c r="M200" s="67"/>
      <c r="N200" s="68"/>
    </row>
    <row r="201" spans="1:14" ht="15.95" customHeight="1" x14ac:dyDescent="0.25">
      <c r="A201" s="77" t="s">
        <v>582</v>
      </c>
      <c r="B201" s="176" t="s">
        <v>583</v>
      </c>
      <c r="C201" s="134">
        <v>0</v>
      </c>
      <c r="D201" s="81"/>
      <c r="E201" s="182"/>
      <c r="F201" s="246">
        <f t="shared" si="10"/>
        <v>0</v>
      </c>
      <c r="G201" s="182"/>
      <c r="H201" s="67"/>
      <c r="L201" s="67"/>
      <c r="M201" s="67"/>
      <c r="N201" s="68"/>
    </row>
    <row r="202" spans="1:14" ht="15.95" customHeight="1" x14ac:dyDescent="0.25">
      <c r="A202" s="77" t="s">
        <v>584</v>
      </c>
      <c r="B202" s="176" t="s">
        <v>585</v>
      </c>
      <c r="C202" s="134">
        <v>0</v>
      </c>
      <c r="D202" s="81"/>
      <c r="E202" s="182"/>
      <c r="F202" s="246">
        <f t="shared" si="10"/>
        <v>0</v>
      </c>
      <c r="G202" s="182"/>
      <c r="H202" s="67"/>
      <c r="L202" s="67"/>
      <c r="M202" s="67"/>
      <c r="N202" s="68"/>
    </row>
    <row r="203" spans="1:14" ht="15.95" customHeight="1" x14ac:dyDescent="0.25">
      <c r="A203" s="77" t="s">
        <v>586</v>
      </c>
      <c r="B203" s="176" t="s">
        <v>587</v>
      </c>
      <c r="C203" s="134">
        <v>0</v>
      </c>
      <c r="D203" s="81"/>
      <c r="E203" s="182"/>
      <c r="F203" s="246">
        <f t="shared" si="10"/>
        <v>0</v>
      </c>
      <c r="G203" s="182"/>
      <c r="H203" s="67"/>
      <c r="L203" s="67"/>
      <c r="M203" s="67"/>
      <c r="N203" s="68"/>
    </row>
    <row r="204" spans="1:14" ht="15.95" customHeight="1" x14ac:dyDescent="0.25">
      <c r="A204" s="77" t="s">
        <v>588</v>
      </c>
      <c r="B204" s="176" t="s">
        <v>589</v>
      </c>
      <c r="C204" s="134">
        <v>0</v>
      </c>
      <c r="D204" s="81"/>
      <c r="E204" s="182"/>
      <c r="F204" s="246">
        <f t="shared" si="10"/>
        <v>0</v>
      </c>
      <c r="G204" s="182"/>
      <c r="H204" s="67"/>
      <c r="L204" s="67"/>
      <c r="M204" s="67"/>
      <c r="N204" s="68"/>
    </row>
    <row r="205" spans="1:14" ht="15.95" customHeight="1" x14ac:dyDescent="0.25">
      <c r="A205" s="77" t="s">
        <v>590</v>
      </c>
      <c r="B205" s="176" t="s">
        <v>591</v>
      </c>
      <c r="C205" s="134">
        <v>0</v>
      </c>
      <c r="D205" s="81"/>
      <c r="E205" s="182"/>
      <c r="F205" s="246">
        <f t="shared" si="10"/>
        <v>0</v>
      </c>
      <c r="G205" s="182"/>
      <c r="H205" s="67"/>
      <c r="L205" s="67"/>
      <c r="M205" s="67"/>
      <c r="N205" s="68"/>
    </row>
    <row r="206" spans="1:14" ht="15.95" customHeight="1" x14ac:dyDescent="0.25">
      <c r="A206" s="77" t="s">
        <v>592</v>
      </c>
      <c r="B206" s="176" t="s">
        <v>593</v>
      </c>
      <c r="C206" s="134">
        <v>0</v>
      </c>
      <c r="D206" s="81"/>
      <c r="E206" s="182"/>
      <c r="F206" s="246">
        <f t="shared" si="10"/>
        <v>0</v>
      </c>
      <c r="G206" s="182"/>
      <c r="H206" s="67"/>
      <c r="L206" s="67"/>
      <c r="M206" s="67"/>
      <c r="N206" s="68"/>
    </row>
    <row r="207" spans="1:14" ht="15.95" customHeight="1" x14ac:dyDescent="0.25">
      <c r="A207" s="77" t="s">
        <v>594</v>
      </c>
      <c r="B207" s="176" t="s">
        <v>371</v>
      </c>
      <c r="C207" s="134">
        <v>0</v>
      </c>
      <c r="D207" s="81"/>
      <c r="E207" s="182"/>
      <c r="F207" s="246">
        <f t="shared" si="10"/>
        <v>0</v>
      </c>
      <c r="G207" s="182"/>
      <c r="H207" s="67"/>
      <c r="L207" s="67"/>
      <c r="M207" s="67"/>
      <c r="N207" s="68"/>
    </row>
    <row r="208" spans="1:14" ht="15.95" customHeight="1" x14ac:dyDescent="0.25">
      <c r="A208" s="77" t="s">
        <v>595</v>
      </c>
      <c r="B208" s="247" t="s">
        <v>596</v>
      </c>
      <c r="C208" s="134">
        <v>0</v>
      </c>
      <c r="D208" s="152"/>
      <c r="E208" s="182"/>
      <c r="F208" s="264">
        <f t="shared" si="10"/>
        <v>0</v>
      </c>
      <c r="G208" s="182"/>
      <c r="H208" s="67"/>
      <c r="L208" s="67"/>
      <c r="M208" s="67"/>
      <c r="N208" s="68"/>
    </row>
    <row r="209" spans="1:14" ht="15.95" customHeight="1" outlineLevel="1" x14ac:dyDescent="0.25">
      <c r="A209" s="77" t="s">
        <v>597</v>
      </c>
      <c r="B209" s="252" t="s">
        <v>373</v>
      </c>
      <c r="C209" s="257">
        <f>SUM(C193:C207)</f>
        <v>914</v>
      </c>
      <c r="D209" s="208"/>
      <c r="E209" s="182"/>
      <c r="F209" s="249">
        <f>SUM(F193:F207)</f>
        <v>1</v>
      </c>
      <c r="G209" s="182"/>
      <c r="H209" s="67"/>
      <c r="L209" s="67"/>
      <c r="M209" s="67"/>
      <c r="N209" s="68"/>
    </row>
    <row r="210" spans="1:14" ht="15.95" customHeight="1" outlineLevel="1" x14ac:dyDescent="0.25">
      <c r="A210" s="77" t="s">
        <v>598</v>
      </c>
      <c r="B210" s="162" t="s">
        <v>375</v>
      </c>
      <c r="C210" s="134"/>
      <c r="D210" s="81"/>
      <c r="E210" s="182"/>
      <c r="F210" s="246" t="str">
        <f t="shared" ref="F210:F215" si="11">IF(OR($C$209=0,NOT(ISNUMBER($C$209)),NOT(ISNUMBER(C210))),"",C210/$C$209)</f>
        <v/>
      </c>
      <c r="G210" s="182"/>
      <c r="H210" s="67"/>
      <c r="L210" s="67"/>
      <c r="M210" s="67"/>
      <c r="N210" s="68"/>
    </row>
    <row r="211" spans="1:14" ht="15.95" customHeight="1" outlineLevel="1" x14ac:dyDescent="0.25">
      <c r="A211" s="77" t="s">
        <v>599</v>
      </c>
      <c r="B211" s="162" t="s">
        <v>375</v>
      </c>
      <c r="C211" s="134"/>
      <c r="D211" s="81"/>
      <c r="E211" s="182"/>
      <c r="F211" s="246" t="str">
        <f t="shared" si="11"/>
        <v/>
      </c>
      <c r="G211" s="182"/>
      <c r="H211" s="67"/>
      <c r="L211" s="67"/>
      <c r="M211" s="67"/>
      <c r="N211" s="68"/>
    </row>
    <row r="212" spans="1:14" ht="15.95" customHeight="1" outlineLevel="1" x14ac:dyDescent="0.25">
      <c r="A212" s="77" t="s">
        <v>600</v>
      </c>
      <c r="B212" s="162" t="s">
        <v>375</v>
      </c>
      <c r="C212" s="134"/>
      <c r="D212" s="81"/>
      <c r="E212" s="182"/>
      <c r="F212" s="246" t="str">
        <f t="shared" si="11"/>
        <v/>
      </c>
      <c r="G212" s="182"/>
      <c r="H212" s="67"/>
      <c r="L212" s="67"/>
      <c r="M212" s="67"/>
      <c r="N212" s="68"/>
    </row>
    <row r="213" spans="1:14" ht="15.95" customHeight="1" outlineLevel="1" x14ac:dyDescent="0.25">
      <c r="A213" s="77" t="s">
        <v>601</v>
      </c>
      <c r="B213" s="162" t="s">
        <v>375</v>
      </c>
      <c r="C213" s="134"/>
      <c r="D213" s="81"/>
      <c r="E213" s="182"/>
      <c r="F213" s="246" t="str">
        <f t="shared" si="11"/>
        <v/>
      </c>
      <c r="G213" s="182"/>
      <c r="H213" s="67"/>
      <c r="L213" s="67"/>
      <c r="M213" s="67"/>
      <c r="N213" s="68"/>
    </row>
    <row r="214" spans="1:14" ht="15.95" customHeight="1" outlineLevel="1" x14ac:dyDescent="0.25">
      <c r="A214" s="77" t="s">
        <v>602</v>
      </c>
      <c r="B214" s="162" t="s">
        <v>375</v>
      </c>
      <c r="C214" s="134"/>
      <c r="D214" s="81"/>
      <c r="E214" s="182"/>
      <c r="F214" s="246" t="str">
        <f t="shared" si="11"/>
        <v/>
      </c>
      <c r="G214" s="182"/>
      <c r="H214" s="67"/>
      <c r="L214" s="67"/>
      <c r="M214" s="67"/>
      <c r="N214" s="68"/>
    </row>
    <row r="215" spans="1:14" ht="15.95" customHeight="1" outlineLevel="1" x14ac:dyDescent="0.25">
      <c r="A215" s="77" t="s">
        <v>603</v>
      </c>
      <c r="B215" s="162" t="s">
        <v>375</v>
      </c>
      <c r="C215" s="134"/>
      <c r="D215" s="81"/>
      <c r="E215" s="182"/>
      <c r="F215" s="246" t="str">
        <f t="shared" si="11"/>
        <v/>
      </c>
      <c r="G215" s="182"/>
      <c r="H215" s="67"/>
      <c r="L215" s="67"/>
      <c r="M215" s="67"/>
      <c r="N215" s="68"/>
    </row>
    <row r="216" spans="1:14" ht="15" customHeight="1" x14ac:dyDescent="0.25">
      <c r="A216" s="83"/>
      <c r="B216" s="239" t="s">
        <v>604</v>
      </c>
      <c r="C216" s="240" t="s">
        <v>331</v>
      </c>
      <c r="D216" s="240"/>
      <c r="E216" s="241"/>
      <c r="F216" s="242" t="s">
        <v>360</v>
      </c>
      <c r="G216" s="242" t="s">
        <v>605</v>
      </c>
      <c r="H216" s="67"/>
      <c r="L216" s="67"/>
      <c r="M216" s="67"/>
      <c r="N216" s="68"/>
    </row>
    <row r="217" spans="1:14" ht="15.95" customHeight="1" x14ac:dyDescent="0.25">
      <c r="A217" s="77" t="s">
        <v>606</v>
      </c>
      <c r="B217" s="251" t="s">
        <v>607</v>
      </c>
      <c r="C217" s="134">
        <v>0</v>
      </c>
      <c r="D217" s="81"/>
      <c r="E217" s="190"/>
      <c r="F217" s="246">
        <f>IF(OR($C$38=0,NOT(ISNUMBER($C$38)),NOT(ISNUMBER(C217))),"",C217/$C$38)</f>
        <v>0</v>
      </c>
      <c r="G217" s="246">
        <f>IF(OR($C$39=0,NOT(ISNUMBER($C$39)),NOT(ISNUMBER(C217))),"",C217/$C$39)</f>
        <v>0</v>
      </c>
      <c r="H217" s="67"/>
      <c r="L217" s="67"/>
      <c r="M217" s="67"/>
      <c r="N217" s="68"/>
    </row>
    <row r="218" spans="1:14" ht="15.95" customHeight="1" x14ac:dyDescent="0.25">
      <c r="A218" s="77" t="s">
        <v>608</v>
      </c>
      <c r="B218" s="251" t="s">
        <v>609</v>
      </c>
      <c r="C218" s="134">
        <v>744</v>
      </c>
      <c r="D218" s="81"/>
      <c r="E218" s="190"/>
      <c r="F218" s="246">
        <f>IF(OR($C$38=0,NOT(ISNUMBER($C$38)),NOT(ISNUMBER(C218))),"",C218/$C$38)</f>
        <v>5.0549226788857267E-2</v>
      </c>
      <c r="G218" s="246">
        <f>IF(OR($C$39=0,NOT(ISNUMBER($C$39)),NOT(ISNUMBER(C218))),"",C218/$C$39)</f>
        <v>6.5747613997879109E-2</v>
      </c>
      <c r="H218" s="67"/>
      <c r="L218" s="67"/>
      <c r="M218" s="67"/>
      <c r="N218" s="68"/>
    </row>
    <row r="219" spans="1:14" ht="15.95" customHeight="1" x14ac:dyDescent="0.25">
      <c r="A219" s="77" t="s">
        <v>610</v>
      </c>
      <c r="B219" s="251" t="s">
        <v>371</v>
      </c>
      <c r="C219" s="134">
        <v>0</v>
      </c>
      <c r="D219" s="81"/>
      <c r="E219" s="190"/>
      <c r="F219" s="246">
        <f>IF(OR($C$38=0,NOT(ISNUMBER($C$38)),NOT(ISNUMBER(C219))),"",C219/$C$38)</f>
        <v>0</v>
      </c>
      <c r="G219" s="246">
        <f>IF(OR($C$39=0,NOT(ISNUMBER($C$39)),NOT(ISNUMBER(C219))),"",C219/$C$39)</f>
        <v>0</v>
      </c>
      <c r="H219" s="67"/>
      <c r="L219" s="67"/>
      <c r="M219" s="67"/>
      <c r="N219" s="68"/>
    </row>
    <row r="220" spans="1:14" ht="15.95" customHeight="1" x14ac:dyDescent="0.25">
      <c r="A220" s="77" t="s">
        <v>611</v>
      </c>
      <c r="B220" s="252" t="s">
        <v>373</v>
      </c>
      <c r="C220" s="257">
        <f>SUM(C217:C219)</f>
        <v>744</v>
      </c>
      <c r="D220" s="208"/>
      <c r="E220" s="190"/>
      <c r="F220" s="245">
        <f>SUM(F217:F219)</f>
        <v>5.0549226788857267E-2</v>
      </c>
      <c r="G220" s="245">
        <f>SUM(G217:G219)</f>
        <v>6.5747613997879109E-2</v>
      </c>
      <c r="H220" s="67"/>
      <c r="L220" s="67"/>
      <c r="M220" s="67"/>
      <c r="N220" s="68"/>
    </row>
    <row r="221" spans="1:14" ht="15.95" customHeight="1" outlineLevel="1" x14ac:dyDescent="0.25">
      <c r="A221" s="77" t="s">
        <v>612</v>
      </c>
      <c r="B221" s="162" t="s">
        <v>375</v>
      </c>
      <c r="C221" s="134"/>
      <c r="D221" s="81"/>
      <c r="E221" s="190"/>
      <c r="F221" s="246" t="str">
        <f t="shared" ref="F221:F227" si="12">IF(OR($C$38=0,NOT(ISNUMBER($C$38)),NOT(ISNUMBER(C221))),"",C221/$C$38)</f>
        <v/>
      </c>
      <c r="G221" s="246" t="str">
        <f t="shared" ref="G221:G227" si="13">IF(OR($C$39=0,NOT(ISNUMBER($C$39)),NOT(ISNUMBER(C221))),"",C221/$C$39)</f>
        <v/>
      </c>
      <c r="H221" s="67"/>
      <c r="L221" s="67"/>
      <c r="M221" s="67"/>
      <c r="N221" s="68"/>
    </row>
    <row r="222" spans="1:14" ht="15.95" customHeight="1" outlineLevel="1" x14ac:dyDescent="0.25">
      <c r="A222" s="77" t="s">
        <v>613</v>
      </c>
      <c r="B222" s="162" t="s">
        <v>375</v>
      </c>
      <c r="C222" s="134"/>
      <c r="D222" s="81"/>
      <c r="E222" s="190"/>
      <c r="F222" s="246" t="str">
        <f t="shared" si="12"/>
        <v/>
      </c>
      <c r="G222" s="246" t="str">
        <f t="shared" si="13"/>
        <v/>
      </c>
      <c r="H222" s="67"/>
      <c r="L222" s="67"/>
      <c r="M222" s="67"/>
      <c r="N222" s="68"/>
    </row>
    <row r="223" spans="1:14" ht="15.95" customHeight="1" outlineLevel="1" x14ac:dyDescent="0.25">
      <c r="A223" s="77" t="s">
        <v>614</v>
      </c>
      <c r="B223" s="162" t="s">
        <v>375</v>
      </c>
      <c r="C223" s="134"/>
      <c r="D223" s="81"/>
      <c r="E223" s="190"/>
      <c r="F223" s="246" t="str">
        <f t="shared" si="12"/>
        <v/>
      </c>
      <c r="G223" s="246" t="str">
        <f t="shared" si="13"/>
        <v/>
      </c>
      <c r="H223" s="67"/>
      <c r="L223" s="67"/>
      <c r="M223" s="67"/>
      <c r="N223" s="68"/>
    </row>
    <row r="224" spans="1:14" ht="15.95" customHeight="1" outlineLevel="1" x14ac:dyDescent="0.25">
      <c r="A224" s="77" t="s">
        <v>615</v>
      </c>
      <c r="B224" s="162" t="s">
        <v>375</v>
      </c>
      <c r="C224" s="134"/>
      <c r="D224" s="81"/>
      <c r="E224" s="190"/>
      <c r="F224" s="246" t="str">
        <f t="shared" si="12"/>
        <v/>
      </c>
      <c r="G224" s="246" t="str">
        <f t="shared" si="13"/>
        <v/>
      </c>
      <c r="H224" s="67"/>
      <c r="L224" s="67"/>
      <c r="M224" s="67"/>
      <c r="N224" s="68"/>
    </row>
    <row r="225" spans="1:14" ht="15.95" customHeight="1" outlineLevel="1" x14ac:dyDescent="0.25">
      <c r="A225" s="77" t="s">
        <v>616</v>
      </c>
      <c r="B225" s="162" t="s">
        <v>375</v>
      </c>
      <c r="C225" s="134"/>
      <c r="D225" s="81"/>
      <c r="E225" s="190"/>
      <c r="F225" s="246" t="str">
        <f t="shared" si="12"/>
        <v/>
      </c>
      <c r="G225" s="246" t="str">
        <f t="shared" si="13"/>
        <v/>
      </c>
      <c r="H225" s="67"/>
      <c r="L225" s="67"/>
      <c r="M225" s="67"/>
    </row>
    <row r="226" spans="1:14" ht="15.95" customHeight="1" outlineLevel="1" x14ac:dyDescent="0.25">
      <c r="A226" s="77" t="s">
        <v>617</v>
      </c>
      <c r="B226" s="162" t="s">
        <v>375</v>
      </c>
      <c r="C226" s="134"/>
      <c r="D226" s="81"/>
      <c r="E226" s="152"/>
      <c r="F226" s="246" t="str">
        <f t="shared" si="12"/>
        <v/>
      </c>
      <c r="G226" s="246" t="str">
        <f t="shared" si="13"/>
        <v/>
      </c>
      <c r="H226" s="67"/>
      <c r="L226" s="67"/>
      <c r="M226" s="67"/>
    </row>
    <row r="227" spans="1:14" ht="15.95" customHeight="1" outlineLevel="1" x14ac:dyDescent="0.25">
      <c r="A227" s="77" t="s">
        <v>618</v>
      </c>
      <c r="B227" s="162" t="s">
        <v>375</v>
      </c>
      <c r="C227" s="134"/>
      <c r="D227" s="81"/>
      <c r="E227" s="190"/>
      <c r="F227" s="246" t="str">
        <f t="shared" si="12"/>
        <v/>
      </c>
      <c r="G227" s="246" t="str">
        <f t="shared" si="13"/>
        <v/>
      </c>
      <c r="H227" s="67"/>
      <c r="L227" s="67"/>
      <c r="M227" s="67"/>
    </row>
    <row r="228" spans="1:14" ht="15" customHeight="1" x14ac:dyDescent="0.25">
      <c r="A228" s="83"/>
      <c r="B228" s="239" t="s">
        <v>619</v>
      </c>
      <c r="C228" s="240"/>
      <c r="D228" s="240"/>
      <c r="E228" s="241"/>
      <c r="F228" s="242"/>
      <c r="G228" s="242"/>
      <c r="H228" s="67"/>
      <c r="L228" s="67"/>
      <c r="M228" s="67"/>
    </row>
    <row r="229" spans="1:14" ht="32.1" customHeight="1" x14ac:dyDescent="0.25">
      <c r="A229" s="77" t="s">
        <v>620</v>
      </c>
      <c r="B229" s="176" t="s">
        <v>621</v>
      </c>
      <c r="C229" s="119" t="str">
        <f>C30</f>
        <v>https://coveredbondlabel.com</v>
      </c>
      <c r="D229" s="208"/>
      <c r="E229" s="208"/>
      <c r="F229" s="208"/>
      <c r="G229" s="208"/>
      <c r="H229" s="67"/>
      <c r="L229" s="67"/>
      <c r="M229" s="67"/>
    </row>
    <row r="230" spans="1:14" ht="15" customHeight="1" x14ac:dyDescent="0.25">
      <c r="A230" s="83"/>
      <c r="B230" s="239" t="s">
        <v>622</v>
      </c>
      <c r="C230" s="240"/>
      <c r="D230" s="240"/>
      <c r="E230" s="241"/>
      <c r="F230" s="242"/>
      <c r="G230" s="242"/>
      <c r="H230" s="67"/>
      <c r="L230" s="67"/>
      <c r="M230" s="67"/>
    </row>
    <row r="231" spans="1:14" ht="15.95" customHeight="1" x14ac:dyDescent="0.25">
      <c r="A231" s="77" t="s">
        <v>623</v>
      </c>
      <c r="B231" s="119" t="s">
        <v>624</v>
      </c>
      <c r="C231" s="134" t="s">
        <v>365</v>
      </c>
      <c r="D231" s="81"/>
      <c r="E231" s="152"/>
      <c r="F231" s="208"/>
      <c r="G231" s="208"/>
      <c r="H231" s="67"/>
      <c r="L231" s="67"/>
      <c r="M231" s="67"/>
    </row>
    <row r="232" spans="1:14" ht="15.95" customHeight="1" x14ac:dyDescent="0.25">
      <c r="A232" s="77" t="s">
        <v>625</v>
      </c>
      <c r="B232" s="265" t="s">
        <v>626</v>
      </c>
      <c r="C232" s="134" t="s">
        <v>365</v>
      </c>
      <c r="D232" s="81"/>
      <c r="E232" s="152"/>
      <c r="F232" s="208"/>
      <c r="G232" s="208"/>
      <c r="H232" s="67"/>
      <c r="L232" s="67"/>
      <c r="M232" s="67"/>
    </row>
    <row r="233" spans="1:14" ht="15.95" customHeight="1" x14ac:dyDescent="0.25">
      <c r="A233" s="77" t="s">
        <v>627</v>
      </c>
      <c r="B233" s="265" t="s">
        <v>628</v>
      </c>
      <c r="C233" s="134" t="s">
        <v>365</v>
      </c>
      <c r="D233" s="81"/>
      <c r="E233" s="152"/>
      <c r="F233" s="208"/>
      <c r="G233" s="208"/>
      <c r="H233" s="67"/>
      <c r="L233" s="67"/>
      <c r="M233" s="67"/>
    </row>
    <row r="234" spans="1:14" ht="15.95" customHeight="1" outlineLevel="1" x14ac:dyDescent="0.25">
      <c r="A234" s="77" t="s">
        <v>629</v>
      </c>
      <c r="B234" s="167" t="s">
        <v>630</v>
      </c>
      <c r="C234" s="160"/>
      <c r="D234" s="152"/>
      <c r="E234" s="152"/>
      <c r="F234" s="208"/>
      <c r="G234" s="208"/>
      <c r="H234" s="67"/>
      <c r="L234" s="67"/>
      <c r="M234" s="67"/>
    </row>
    <row r="235" spans="1:14" ht="15.95" customHeight="1" outlineLevel="1" x14ac:dyDescent="0.25">
      <c r="A235" s="77" t="s">
        <v>631</v>
      </c>
      <c r="B235" s="167" t="s">
        <v>632</v>
      </c>
      <c r="C235" s="160"/>
      <c r="D235" s="152"/>
      <c r="E235" s="152"/>
      <c r="F235" s="208"/>
      <c r="G235" s="208"/>
      <c r="H235" s="67"/>
      <c r="L235" s="67"/>
      <c r="M235" s="67"/>
    </row>
    <row r="236" spans="1:14" ht="15.95" customHeight="1" outlineLevel="1" x14ac:dyDescent="0.25">
      <c r="A236" s="77" t="s">
        <v>633</v>
      </c>
      <c r="B236" s="167" t="s">
        <v>634</v>
      </c>
      <c r="C236" s="152"/>
      <c r="D236" s="152"/>
      <c r="E236" s="152"/>
      <c r="F236" s="208"/>
      <c r="G236" s="208"/>
      <c r="H236" s="67"/>
      <c r="L236" s="67"/>
      <c r="M236" s="67"/>
    </row>
    <row r="237" spans="1:14" ht="15.95" customHeight="1" outlineLevel="1" x14ac:dyDescent="0.25">
      <c r="A237" s="77" t="s">
        <v>635</v>
      </c>
      <c r="B237" s="208"/>
      <c r="C237" s="152"/>
      <c r="D237" s="152"/>
      <c r="E237" s="152"/>
      <c r="F237" s="208"/>
      <c r="G237" s="208"/>
      <c r="H237" s="67"/>
      <c r="L237" s="67"/>
      <c r="M237" s="67"/>
    </row>
    <row r="238" spans="1:14" ht="15.95" customHeight="1" outlineLevel="1" x14ac:dyDescent="0.25">
      <c r="A238" s="77" t="s">
        <v>636</v>
      </c>
      <c r="B238" s="208"/>
      <c r="C238" s="152"/>
      <c r="D238" s="152"/>
      <c r="E238" s="152"/>
      <c r="F238" s="208"/>
      <c r="G238" s="208"/>
      <c r="H238" s="67"/>
      <c r="L238" s="67"/>
      <c r="M238" s="67"/>
    </row>
    <row r="239" spans="1:14" ht="15.95" customHeight="1" outlineLevel="1" x14ac:dyDescent="0.25">
      <c r="A239" s="83"/>
      <c r="B239" s="239" t="s">
        <v>637</v>
      </c>
      <c r="C239" s="240"/>
      <c r="D239" s="240"/>
      <c r="E239" s="240"/>
      <c r="F239" s="240"/>
      <c r="G239" s="240"/>
      <c r="H239" s="67"/>
      <c r="K239" s="210"/>
      <c r="L239" s="210"/>
      <c r="M239" s="210"/>
      <c r="N239" s="210"/>
    </row>
    <row r="240" spans="1:14" ht="30" outlineLevel="1" x14ac:dyDescent="0.25">
      <c r="A240" s="77" t="s">
        <v>638</v>
      </c>
      <c r="B240" s="119" t="s">
        <v>639</v>
      </c>
      <c r="C240" s="81" t="s">
        <v>640</v>
      </c>
      <c r="D240" s="81"/>
      <c r="E240" s="208"/>
      <c r="F240" s="208"/>
      <c r="G240" s="149"/>
      <c r="H240" s="67"/>
      <c r="K240" s="210"/>
      <c r="L240" s="210"/>
      <c r="M240" s="210"/>
      <c r="N240" s="210"/>
    </row>
    <row r="241" spans="1:14" ht="15.95" customHeight="1" outlineLevel="1" x14ac:dyDescent="0.25">
      <c r="A241" s="77" t="s">
        <v>641</v>
      </c>
      <c r="B241" s="119" t="s">
        <v>642</v>
      </c>
      <c r="C241" s="81"/>
      <c r="D241" s="81"/>
      <c r="E241" s="208"/>
      <c r="F241" s="208"/>
      <c r="G241" s="149"/>
      <c r="H241" s="67"/>
      <c r="K241" s="210"/>
      <c r="L241" s="210"/>
      <c r="M241" s="210"/>
      <c r="N241" s="210"/>
    </row>
    <row r="242" spans="1:14" ht="15.95" customHeight="1" outlineLevel="1" x14ac:dyDescent="0.25">
      <c r="A242" s="77" t="s">
        <v>643</v>
      </c>
      <c r="B242" s="119" t="s">
        <v>644</v>
      </c>
      <c r="C242" s="81" t="s">
        <v>645</v>
      </c>
      <c r="D242" s="81"/>
      <c r="E242" s="208"/>
      <c r="F242" s="208"/>
      <c r="G242" s="149"/>
      <c r="H242" s="67"/>
      <c r="K242" s="210"/>
      <c r="L242" s="210"/>
      <c r="M242" s="210"/>
      <c r="N242" s="210"/>
    </row>
    <row r="243" spans="1:14" ht="32.1" customHeight="1" outlineLevel="1" x14ac:dyDescent="0.25">
      <c r="A243" s="77" t="s">
        <v>646</v>
      </c>
      <c r="B243" s="119" t="s">
        <v>647</v>
      </c>
      <c r="C243" s="81" t="s">
        <v>640</v>
      </c>
      <c r="D243" s="81"/>
      <c r="E243" s="208"/>
      <c r="F243" s="208"/>
      <c r="G243" s="149"/>
      <c r="H243" s="67"/>
      <c r="K243" s="210"/>
      <c r="L243" s="210"/>
      <c r="M243" s="210"/>
      <c r="N243" s="210"/>
    </row>
    <row r="244" spans="1:14" ht="15.95" customHeight="1" outlineLevel="1" x14ac:dyDescent="0.25">
      <c r="A244" s="77" t="s">
        <v>648</v>
      </c>
      <c r="B244" s="77" t="s">
        <v>649</v>
      </c>
      <c r="C244" s="113" t="s">
        <v>640</v>
      </c>
      <c r="D244" s="113" t="s">
        <v>650</v>
      </c>
      <c r="E244" s="81"/>
      <c r="G244" s="210"/>
      <c r="H244" s="67"/>
      <c r="K244" s="210"/>
      <c r="L244" s="210"/>
      <c r="M244" s="210"/>
      <c r="N244" s="210"/>
    </row>
    <row r="245" spans="1:14" ht="15.95" customHeight="1" outlineLevel="1" x14ac:dyDescent="0.25">
      <c r="A245" s="77" t="s">
        <v>651</v>
      </c>
      <c r="B245" s="77" t="s">
        <v>652</v>
      </c>
      <c r="C245" s="81" t="s">
        <v>653</v>
      </c>
      <c r="D245" s="81"/>
      <c r="G245" s="210"/>
      <c r="H245" s="67"/>
      <c r="K245" s="210"/>
      <c r="L245" s="210"/>
      <c r="M245" s="210"/>
      <c r="N245" s="210"/>
    </row>
    <row r="246" spans="1:14" ht="15.95" customHeight="1" outlineLevel="1" x14ac:dyDescent="0.25">
      <c r="A246" s="77" t="s">
        <v>654</v>
      </c>
      <c r="B246" s="77" t="s">
        <v>655</v>
      </c>
      <c r="C246" s="81" t="s">
        <v>645</v>
      </c>
      <c r="D246" s="81"/>
      <c r="G246" s="210"/>
      <c r="H246" s="67"/>
      <c r="K246" s="210"/>
      <c r="L246" s="210"/>
      <c r="M246" s="210"/>
      <c r="N246" s="210"/>
    </row>
    <row r="247" spans="1:14" ht="15.95" customHeight="1" outlineLevel="1" x14ac:dyDescent="0.25">
      <c r="A247" s="77" t="s">
        <v>656</v>
      </c>
      <c r="D247" s="210"/>
      <c r="E247" s="210"/>
      <c r="F247" s="210"/>
      <c r="G247" s="210"/>
      <c r="H247" s="67"/>
      <c r="K247" s="210"/>
      <c r="L247" s="210"/>
      <c r="M247" s="210"/>
      <c r="N247" s="210"/>
    </row>
    <row r="248" spans="1:14" ht="15.95" customHeight="1" outlineLevel="1" x14ac:dyDescent="0.25">
      <c r="A248" s="77" t="s">
        <v>657</v>
      </c>
      <c r="D248" s="210"/>
      <c r="E248" s="210"/>
      <c r="F248" s="210"/>
      <c r="G248" s="210"/>
      <c r="H248" s="67"/>
      <c r="K248" s="210"/>
      <c r="L248" s="210"/>
      <c r="M248" s="210"/>
      <c r="N248" s="210"/>
    </row>
    <row r="249" spans="1:14" ht="15.95" customHeight="1" outlineLevel="1" x14ac:dyDescent="0.25">
      <c r="A249" s="77" t="s">
        <v>658</v>
      </c>
      <c r="D249" s="210"/>
      <c r="E249" s="210"/>
      <c r="F249" s="210"/>
      <c r="G249" s="210"/>
      <c r="H249" s="67"/>
      <c r="K249" s="210"/>
      <c r="L249" s="210"/>
      <c r="M249" s="210"/>
      <c r="N249" s="210"/>
    </row>
    <row r="250" spans="1:14" ht="15.95" customHeight="1" outlineLevel="1" x14ac:dyDescent="0.25">
      <c r="A250" s="77" t="s">
        <v>659</v>
      </c>
      <c r="D250" s="210"/>
      <c r="E250" s="210"/>
      <c r="F250" s="210"/>
      <c r="G250" s="210"/>
      <c r="H250" s="67"/>
      <c r="K250" s="210"/>
      <c r="L250" s="210"/>
      <c r="M250" s="210"/>
      <c r="N250" s="210"/>
    </row>
    <row r="251" spans="1:14" ht="15.95" customHeight="1" outlineLevel="1" x14ac:dyDescent="0.25">
      <c r="A251" s="77" t="s">
        <v>660</v>
      </c>
      <c r="D251" s="210"/>
      <c r="E251" s="210"/>
      <c r="F251" s="210"/>
      <c r="G251" s="210"/>
      <c r="H251" s="67"/>
      <c r="K251" s="210"/>
      <c r="L251" s="210"/>
      <c r="M251" s="210"/>
      <c r="N251" s="210"/>
    </row>
    <row r="252" spans="1:14" ht="15.95" customHeight="1" outlineLevel="1" x14ac:dyDescent="0.25">
      <c r="A252" s="77" t="s">
        <v>661</v>
      </c>
      <c r="D252" s="210"/>
      <c r="E252" s="210"/>
      <c r="F252" s="210"/>
      <c r="G252" s="210"/>
      <c r="H252" s="67"/>
      <c r="K252" s="210"/>
      <c r="L252" s="210"/>
      <c r="M252" s="210"/>
      <c r="N252" s="210"/>
    </row>
    <row r="253" spans="1:14" ht="15.95" customHeight="1" outlineLevel="1" x14ac:dyDescent="0.25">
      <c r="A253" s="77" t="s">
        <v>662</v>
      </c>
      <c r="D253" s="210"/>
      <c r="E253" s="210"/>
      <c r="F253" s="210"/>
      <c r="G253" s="210"/>
      <c r="H253" s="67"/>
      <c r="K253" s="210"/>
      <c r="L253" s="210"/>
      <c r="M253" s="210"/>
      <c r="N253" s="210"/>
    </row>
    <row r="254" spans="1:14" ht="15.95" customHeight="1" outlineLevel="1" x14ac:dyDescent="0.25">
      <c r="A254" s="77" t="s">
        <v>663</v>
      </c>
      <c r="D254" s="210"/>
      <c r="E254" s="210"/>
      <c r="F254" s="210"/>
      <c r="G254" s="210"/>
      <c r="H254" s="67"/>
      <c r="K254" s="210"/>
      <c r="L254" s="210"/>
      <c r="M254" s="210"/>
      <c r="N254" s="210"/>
    </row>
    <row r="255" spans="1:14" ht="15.95" customHeight="1" outlineLevel="1" x14ac:dyDescent="0.25">
      <c r="A255" s="77" t="s">
        <v>664</v>
      </c>
      <c r="D255" s="210"/>
      <c r="E255" s="210"/>
      <c r="F255" s="210"/>
      <c r="G255" s="210"/>
      <c r="H255" s="67"/>
      <c r="K255" s="210"/>
      <c r="L255" s="210"/>
      <c r="M255" s="210"/>
      <c r="N255" s="210"/>
    </row>
    <row r="256" spans="1:14" ht="15.95" customHeight="1" outlineLevel="1" x14ac:dyDescent="0.25">
      <c r="A256" s="77" t="s">
        <v>665</v>
      </c>
      <c r="D256" s="210"/>
      <c r="E256" s="210"/>
      <c r="F256" s="210"/>
      <c r="G256" s="210"/>
      <c r="H256" s="67"/>
      <c r="K256" s="210"/>
      <c r="L256" s="210"/>
      <c r="M256" s="210"/>
      <c r="N256" s="210"/>
    </row>
    <row r="257" spans="1:14" ht="15.95" customHeight="1" outlineLevel="1" x14ac:dyDescent="0.25">
      <c r="A257" s="77" t="s">
        <v>666</v>
      </c>
      <c r="D257" s="210"/>
      <c r="E257" s="210"/>
      <c r="F257" s="210"/>
      <c r="G257" s="210"/>
      <c r="H257" s="67"/>
      <c r="K257" s="210"/>
      <c r="L257" s="210"/>
      <c r="M257" s="210"/>
      <c r="N257" s="210"/>
    </row>
    <row r="258" spans="1:14" ht="15.95" customHeight="1" outlineLevel="1" x14ac:dyDescent="0.25">
      <c r="A258" s="77" t="s">
        <v>667</v>
      </c>
      <c r="D258" s="210"/>
      <c r="E258" s="210"/>
      <c r="F258" s="210"/>
      <c r="G258" s="210"/>
      <c r="H258" s="67"/>
      <c r="K258" s="210"/>
      <c r="L258" s="210"/>
      <c r="M258" s="210"/>
      <c r="N258" s="210"/>
    </row>
    <row r="259" spans="1:14" ht="15.95" customHeight="1" outlineLevel="1" x14ac:dyDescent="0.25">
      <c r="A259" s="77" t="s">
        <v>668</v>
      </c>
      <c r="D259" s="210"/>
      <c r="E259" s="210"/>
      <c r="F259" s="210"/>
      <c r="G259" s="210"/>
      <c r="H259" s="67"/>
      <c r="K259" s="210"/>
      <c r="L259" s="210"/>
      <c r="M259" s="210"/>
      <c r="N259" s="210"/>
    </row>
    <row r="260" spans="1:14" ht="15.95" customHeight="1" outlineLevel="1" x14ac:dyDescent="0.25">
      <c r="A260" s="77" t="s">
        <v>669</v>
      </c>
      <c r="D260" s="210"/>
      <c r="E260" s="210"/>
      <c r="F260" s="210"/>
      <c r="G260" s="210"/>
      <c r="H260" s="67"/>
      <c r="K260" s="210"/>
      <c r="L260" s="210"/>
      <c r="M260" s="210"/>
      <c r="N260" s="210"/>
    </row>
    <row r="261" spans="1:14" ht="15.95" customHeight="1" outlineLevel="1" x14ac:dyDescent="0.25">
      <c r="A261" s="77" t="s">
        <v>670</v>
      </c>
      <c r="D261" s="210"/>
      <c r="E261" s="210"/>
      <c r="F261" s="210"/>
      <c r="G261" s="210"/>
      <c r="H261" s="67"/>
      <c r="K261" s="210"/>
      <c r="L261" s="210"/>
      <c r="M261" s="210"/>
      <c r="N261" s="210"/>
    </row>
    <row r="262" spans="1:14" ht="15.95" customHeight="1" outlineLevel="1" x14ac:dyDescent="0.25">
      <c r="A262" s="77" t="s">
        <v>671</v>
      </c>
      <c r="D262" s="210"/>
      <c r="E262" s="210"/>
      <c r="F262" s="210"/>
      <c r="G262" s="210"/>
      <c r="H262" s="67"/>
      <c r="K262" s="210"/>
      <c r="L262" s="210"/>
      <c r="M262" s="210"/>
      <c r="N262" s="210"/>
    </row>
    <row r="263" spans="1:14" ht="15.95" customHeight="1" outlineLevel="1" x14ac:dyDescent="0.25">
      <c r="A263" s="77" t="s">
        <v>672</v>
      </c>
      <c r="D263" s="210"/>
      <c r="E263" s="210"/>
      <c r="F263" s="210"/>
      <c r="G263" s="210"/>
      <c r="H263" s="67"/>
      <c r="K263" s="210"/>
      <c r="L263" s="210"/>
      <c r="M263" s="210"/>
      <c r="N263" s="210"/>
    </row>
    <row r="264" spans="1:14" ht="15.95" customHeight="1" outlineLevel="1" x14ac:dyDescent="0.25">
      <c r="A264" s="77" t="s">
        <v>673</v>
      </c>
      <c r="D264" s="210"/>
      <c r="E264" s="210"/>
      <c r="F264" s="210"/>
      <c r="G264" s="210"/>
      <c r="H264" s="67"/>
      <c r="K264" s="210"/>
      <c r="L264" s="210"/>
      <c r="M264" s="210"/>
      <c r="N264" s="210"/>
    </row>
    <row r="265" spans="1:14" ht="15.95" customHeight="1" outlineLevel="1" x14ac:dyDescent="0.25">
      <c r="A265" s="77" t="s">
        <v>674</v>
      </c>
      <c r="D265" s="210"/>
      <c r="E265" s="210"/>
      <c r="F265" s="210"/>
      <c r="G265" s="210"/>
      <c r="H265" s="67"/>
      <c r="K265" s="210"/>
      <c r="L265" s="210"/>
      <c r="M265" s="210"/>
      <c r="N265" s="210"/>
    </row>
    <row r="266" spans="1:14" ht="15.95" customHeight="1" outlineLevel="1" x14ac:dyDescent="0.25">
      <c r="A266" s="77" t="s">
        <v>675</v>
      </c>
      <c r="D266" s="210"/>
      <c r="E266" s="210"/>
      <c r="F266" s="210"/>
      <c r="G266" s="210"/>
      <c r="H266" s="67"/>
      <c r="K266" s="210"/>
      <c r="L266" s="210"/>
      <c r="M266" s="210"/>
      <c r="N266" s="210"/>
    </row>
    <row r="267" spans="1:14" ht="15.95" customHeight="1" outlineLevel="1" x14ac:dyDescent="0.25">
      <c r="A267" s="77" t="s">
        <v>676</v>
      </c>
      <c r="D267" s="210"/>
      <c r="E267" s="210"/>
      <c r="F267" s="210"/>
      <c r="G267" s="210"/>
      <c r="H267" s="67"/>
      <c r="K267" s="210"/>
      <c r="L267" s="210"/>
      <c r="M267" s="210"/>
      <c r="N267" s="210"/>
    </row>
    <row r="268" spans="1:14" ht="15.95" customHeight="1" outlineLevel="1" x14ac:dyDescent="0.25">
      <c r="A268" s="77" t="s">
        <v>677</v>
      </c>
      <c r="D268" s="210"/>
      <c r="E268" s="210"/>
      <c r="F268" s="210"/>
      <c r="G268" s="210"/>
      <c r="H268" s="67"/>
      <c r="K268" s="210"/>
      <c r="L268" s="210"/>
      <c r="M268" s="210"/>
      <c r="N268" s="210"/>
    </row>
    <row r="269" spans="1:14" ht="15.95" customHeight="1" outlineLevel="1" x14ac:dyDescent="0.25">
      <c r="A269" s="77" t="s">
        <v>678</v>
      </c>
      <c r="D269" s="210"/>
      <c r="E269" s="210"/>
      <c r="F269" s="210"/>
      <c r="G269" s="210"/>
      <c r="H269" s="67"/>
      <c r="K269" s="210"/>
      <c r="L269" s="210"/>
      <c r="M269" s="210"/>
      <c r="N269" s="210"/>
    </row>
    <row r="270" spans="1:14" ht="15.95" customHeight="1" outlineLevel="1" x14ac:dyDescent="0.25">
      <c r="A270" s="77" t="s">
        <v>679</v>
      </c>
      <c r="D270" s="210"/>
      <c r="E270" s="210"/>
      <c r="F270" s="210"/>
      <c r="G270" s="210"/>
      <c r="H270" s="67"/>
      <c r="K270" s="210"/>
      <c r="L270" s="210"/>
      <c r="M270" s="210"/>
      <c r="N270" s="210"/>
    </row>
    <row r="271" spans="1:14" ht="15.95" customHeight="1" outlineLevel="1" x14ac:dyDescent="0.25">
      <c r="A271" s="77" t="s">
        <v>680</v>
      </c>
      <c r="D271" s="210"/>
      <c r="E271" s="210"/>
      <c r="F271" s="210"/>
      <c r="G271" s="210"/>
      <c r="H271" s="67"/>
      <c r="K271" s="210"/>
      <c r="L271" s="210"/>
      <c r="M271" s="210"/>
      <c r="N271" s="210"/>
    </row>
    <row r="272" spans="1:14" ht="15.95" customHeight="1" outlineLevel="1" x14ac:dyDescent="0.25">
      <c r="A272" s="77" t="s">
        <v>681</v>
      </c>
      <c r="D272" s="210"/>
      <c r="E272" s="210"/>
      <c r="F272" s="210"/>
      <c r="G272" s="210"/>
      <c r="H272" s="67"/>
      <c r="K272" s="210"/>
      <c r="L272" s="210"/>
      <c r="M272" s="210"/>
      <c r="N272" s="210"/>
    </row>
    <row r="273" spans="1:14" ht="15.95" customHeight="1" outlineLevel="1" x14ac:dyDescent="0.25">
      <c r="A273" s="77" t="s">
        <v>682</v>
      </c>
      <c r="D273" s="210"/>
      <c r="E273" s="210"/>
      <c r="F273" s="210"/>
      <c r="G273" s="210"/>
      <c r="H273" s="67"/>
      <c r="K273" s="210"/>
      <c r="L273" s="210"/>
      <c r="M273" s="210"/>
      <c r="N273" s="210"/>
    </row>
    <row r="274" spans="1:14" ht="15.95" customHeight="1" outlineLevel="1" x14ac:dyDescent="0.25">
      <c r="A274" s="77" t="s">
        <v>683</v>
      </c>
      <c r="D274" s="210"/>
      <c r="E274" s="210"/>
      <c r="F274" s="210"/>
      <c r="G274" s="210"/>
      <c r="H274" s="67"/>
      <c r="K274" s="210"/>
      <c r="L274" s="210"/>
      <c r="M274" s="210"/>
      <c r="N274" s="210"/>
    </row>
    <row r="275" spans="1:14" ht="15.95" customHeight="1" outlineLevel="1" x14ac:dyDescent="0.25">
      <c r="A275" s="77" t="s">
        <v>684</v>
      </c>
      <c r="D275" s="210"/>
      <c r="E275" s="210"/>
      <c r="F275" s="210"/>
      <c r="G275" s="210"/>
      <c r="H275" s="67"/>
      <c r="K275" s="210"/>
      <c r="L275" s="210"/>
      <c r="M275" s="210"/>
      <c r="N275" s="210"/>
    </row>
    <row r="276" spans="1:14" ht="15.95" customHeight="1" outlineLevel="1" x14ac:dyDescent="0.25">
      <c r="A276" s="77" t="s">
        <v>685</v>
      </c>
      <c r="D276" s="210"/>
      <c r="E276" s="210"/>
      <c r="F276" s="210"/>
      <c r="G276" s="210"/>
      <c r="H276" s="67"/>
      <c r="K276" s="210"/>
      <c r="L276" s="210"/>
      <c r="M276" s="210"/>
      <c r="N276" s="210"/>
    </row>
    <row r="277" spans="1:14" ht="15.95" customHeight="1" outlineLevel="1" x14ac:dyDescent="0.25">
      <c r="A277" s="77" t="s">
        <v>686</v>
      </c>
      <c r="D277" s="210"/>
      <c r="E277" s="210"/>
      <c r="F277" s="210"/>
      <c r="G277" s="210"/>
      <c r="H277" s="67"/>
      <c r="K277" s="210"/>
      <c r="L277" s="210"/>
      <c r="M277" s="210"/>
      <c r="N277" s="210"/>
    </row>
    <row r="278" spans="1:14" ht="15.95" customHeight="1" outlineLevel="1" x14ac:dyDescent="0.25">
      <c r="A278" s="77" t="s">
        <v>687</v>
      </c>
      <c r="D278" s="210"/>
      <c r="E278" s="210"/>
      <c r="F278" s="210"/>
      <c r="G278" s="210"/>
      <c r="H278" s="67"/>
      <c r="K278" s="210"/>
      <c r="L278" s="210"/>
      <c r="M278" s="210"/>
      <c r="N278" s="210"/>
    </row>
    <row r="279" spans="1:14" ht="15.95" customHeight="1" outlineLevel="1" x14ac:dyDescent="0.25">
      <c r="A279" s="77" t="s">
        <v>688</v>
      </c>
      <c r="D279" s="210"/>
      <c r="E279" s="210"/>
      <c r="F279" s="210"/>
      <c r="G279" s="210"/>
      <c r="H279" s="67"/>
      <c r="K279" s="210"/>
      <c r="L279" s="210"/>
      <c r="M279" s="210"/>
      <c r="N279" s="210"/>
    </row>
    <row r="280" spans="1:14" ht="15.95" customHeight="1" outlineLevel="1" x14ac:dyDescent="0.25">
      <c r="A280" s="77" t="s">
        <v>689</v>
      </c>
      <c r="D280" s="210"/>
      <c r="E280" s="210"/>
      <c r="F280" s="210"/>
      <c r="G280" s="210"/>
      <c r="H280" s="67"/>
      <c r="K280" s="210"/>
      <c r="L280" s="210"/>
      <c r="M280" s="210"/>
      <c r="N280" s="210"/>
    </row>
    <row r="281" spans="1:14" ht="15.95" customHeight="1" outlineLevel="1" x14ac:dyDescent="0.25">
      <c r="A281" s="77" t="s">
        <v>690</v>
      </c>
      <c r="D281" s="210"/>
      <c r="E281" s="210"/>
      <c r="F281" s="210"/>
      <c r="G281" s="210"/>
      <c r="H281" s="67"/>
      <c r="K281" s="210"/>
      <c r="L281" s="210"/>
      <c r="M281" s="210"/>
      <c r="N281" s="210"/>
    </row>
    <row r="282" spans="1:14" ht="15.95" customHeight="1" outlineLevel="1" x14ac:dyDescent="0.25">
      <c r="A282" s="77" t="s">
        <v>691</v>
      </c>
      <c r="D282" s="210"/>
      <c r="E282" s="210"/>
      <c r="F282" s="210"/>
      <c r="G282" s="210"/>
      <c r="H282" s="67"/>
      <c r="K282" s="210"/>
      <c r="L282" s="210"/>
      <c r="M282" s="210"/>
      <c r="N282" s="210"/>
    </row>
    <row r="283" spans="1:14" ht="15.95" customHeight="1" outlineLevel="1" x14ac:dyDescent="0.25">
      <c r="A283" s="77" t="s">
        <v>692</v>
      </c>
      <c r="D283" s="210"/>
      <c r="E283" s="210"/>
      <c r="F283" s="210"/>
      <c r="G283" s="210"/>
      <c r="H283" s="67"/>
      <c r="K283" s="210"/>
      <c r="L283" s="210"/>
      <c r="M283" s="210"/>
      <c r="N283" s="210"/>
    </row>
    <row r="284" spans="1:14" ht="15.95" customHeight="1" outlineLevel="1" x14ac:dyDescent="0.25">
      <c r="A284" s="77" t="s">
        <v>693</v>
      </c>
      <c r="D284" s="210"/>
      <c r="E284" s="210"/>
      <c r="F284" s="210"/>
      <c r="G284" s="210"/>
      <c r="H284" s="67"/>
      <c r="K284" s="210"/>
      <c r="L284" s="210"/>
      <c r="M284" s="210"/>
      <c r="N284" s="210"/>
    </row>
    <row r="285" spans="1:14" ht="20.100000000000001" customHeight="1" x14ac:dyDescent="0.25">
      <c r="A285" s="216"/>
      <c r="B285" s="216" t="s">
        <v>694</v>
      </c>
      <c r="C285" s="216"/>
      <c r="D285" s="216"/>
      <c r="E285" s="216"/>
      <c r="F285" s="75"/>
      <c r="G285" s="76"/>
      <c r="H285" s="67"/>
      <c r="I285" s="71"/>
      <c r="J285" s="71"/>
      <c r="K285" s="71"/>
      <c r="L285" s="71"/>
      <c r="M285" s="73"/>
    </row>
    <row r="286" spans="1:14" ht="18.95" customHeight="1" x14ac:dyDescent="0.25">
      <c r="A286" s="114" t="s">
        <v>695</v>
      </c>
      <c r="B286" s="115"/>
      <c r="C286" s="115"/>
      <c r="D286" s="115"/>
      <c r="E286" s="115"/>
      <c r="F286" s="116"/>
      <c r="G286" s="115"/>
      <c r="H286" s="67"/>
      <c r="I286" s="71"/>
      <c r="J286" s="71"/>
      <c r="K286" s="71"/>
      <c r="L286" s="71"/>
      <c r="M286" s="73"/>
    </row>
    <row r="287" spans="1:14" x14ac:dyDescent="0.25">
      <c r="A287" s="114" t="s">
        <v>696</v>
      </c>
      <c r="B287" s="115"/>
      <c r="C287" s="115"/>
      <c r="D287" s="115"/>
      <c r="E287" s="115"/>
      <c r="F287" s="116"/>
      <c r="G287" s="115"/>
      <c r="H287" s="67"/>
    </row>
    <row r="288" spans="1:14" ht="15.95" customHeight="1" x14ac:dyDescent="0.25">
      <c r="A288" s="77" t="s">
        <v>697</v>
      </c>
      <c r="B288" s="94" t="s">
        <v>698</v>
      </c>
      <c r="C288" s="117">
        <f>ROW(B38)</f>
        <v>38</v>
      </c>
      <c r="D288" s="93"/>
      <c r="E288" s="93"/>
      <c r="F288" s="93"/>
      <c r="G288" s="93"/>
      <c r="H288" s="67"/>
    </row>
    <row r="289" spans="1:8" ht="15.95" customHeight="1" x14ac:dyDescent="0.25">
      <c r="A289" s="77" t="s">
        <v>699</v>
      </c>
      <c r="B289" s="94" t="s">
        <v>700</v>
      </c>
      <c r="C289" s="117">
        <f>ROW(B39)</f>
        <v>39</v>
      </c>
      <c r="E289" s="93"/>
      <c r="F289" s="93"/>
      <c r="H289" s="67"/>
    </row>
    <row r="290" spans="1:8" ht="32.1" customHeight="1" x14ac:dyDescent="0.25">
      <c r="A290" s="77" t="s">
        <v>701</v>
      </c>
      <c r="B290" s="94" t="s">
        <v>702</v>
      </c>
      <c r="C290" s="119" t="str">
        <f>C229</f>
        <v>https://coveredbondlabel.com</v>
      </c>
      <c r="G290" s="120"/>
      <c r="H290" s="67"/>
    </row>
    <row r="291" spans="1:8" ht="15.95" customHeight="1" x14ac:dyDescent="0.25">
      <c r="A291" s="77" t="s">
        <v>703</v>
      </c>
      <c r="B291" s="94" t="s">
        <v>704</v>
      </c>
      <c r="C291" s="117" t="str">
        <f ca="1">IF(ISREF(INDIRECT("'B1. HTT Mortgage Assets'!A1")),ROW('B1. HTT Mortgage Assets'!B43)&amp;" for Mortgage Assets","")</f>
        <v>43 for Mortgage Assets</v>
      </c>
      <c r="D291" s="117" t="str">
        <f ca="1">IF(ISREF(INDIRECT("'B2. HTT Public Sector Assets'!A1")),ROW('B2. HTT Public Sector Assets'!B48)&amp; " for Public Sector Assets","")</f>
        <v>48 for Public Sector Assets</v>
      </c>
      <c r="E291" s="120"/>
      <c r="F291" s="93"/>
      <c r="H291" s="67"/>
    </row>
    <row r="292" spans="1:8" ht="15.95" customHeight="1" x14ac:dyDescent="0.25">
      <c r="A292" s="77" t="s">
        <v>705</v>
      </c>
      <c r="B292" s="94" t="s">
        <v>706</v>
      </c>
      <c r="C292" s="117">
        <f>ROW(B52)</f>
        <v>52</v>
      </c>
      <c r="D292" s="206"/>
      <c r="G292" s="120"/>
      <c r="H292" s="67"/>
    </row>
    <row r="293" spans="1:8" ht="15.95" customHeight="1" x14ac:dyDescent="0.25">
      <c r="A293" s="77" t="s">
        <v>707</v>
      </c>
      <c r="B293" s="94" t="s">
        <v>708</v>
      </c>
      <c r="C293" s="117" t="str">
        <f ca="1">IF(ISREF(INDIRECT("'B1. HTT Mortgage Assets'!A1")),ROW('B1. HTT Mortgage Assets'!B186)&amp;" for Residential Mortgage Assets","")</f>
        <v>186 for Residential Mortgage Assets</v>
      </c>
      <c r="D293" s="117" t="str">
        <f ca="1">IF(ISREF(INDIRECT("'B1. HTT Mortgage Assets'!A1")),ROW('B1. HTT Mortgage Assets'!B424 )&amp; " for Commercial Mortgage Assets","")</f>
        <v>424 for Commercial Mortgage Assets</v>
      </c>
      <c r="E293" s="120"/>
      <c r="F293" s="117" t="str">
        <f ca="1">IF(ISREF(INDIRECT("'B2. HTT Public Sector Assets'!A1")),ROW('B2. HTT Public Sector Assets'!B18)&amp; " for Public Sector Assets","")</f>
        <v>18 for Public Sector Assets</v>
      </c>
      <c r="G293" s="117" t="str">
        <f ca="1">IF(ISREF(INDIRECT("'B3. HTT Shipping Assets'!A1")),ROW('B3. HTT Shipping Assets'!B116)&amp; " for Shipping Assets","")</f>
        <v>116 for Shipping Assets</v>
      </c>
      <c r="H293" s="67"/>
    </row>
    <row r="294" spans="1:8" ht="15.95" customHeight="1" x14ac:dyDescent="0.25">
      <c r="A294" s="77" t="s">
        <v>709</v>
      </c>
      <c r="B294" s="94" t="s">
        <v>710</v>
      </c>
      <c r="C294" s="117" t="s">
        <v>711</v>
      </c>
      <c r="D294" s="206"/>
      <c r="H294" s="67"/>
    </row>
    <row r="295" spans="1:8" ht="15.95" customHeight="1" x14ac:dyDescent="0.25">
      <c r="A295" s="77" t="s">
        <v>712</v>
      </c>
      <c r="B295" s="94" t="s">
        <v>713</v>
      </c>
      <c r="C295" s="117" t="str">
        <f ca="1">IF(ISREF(INDIRECT("'B1. HTT Mortgage Assets'!A1")),ROW('B1. HTT Mortgage Assets'!B149)&amp;" for Mortgage Assets","")</f>
        <v>149 for Mortgage Assets</v>
      </c>
      <c r="D295" s="117" t="str">
        <f ca="1">IF(ISREF(INDIRECT("'B2. HTT Public Sector Assets'!A1")),ROW('B2. HTT Public Sector Assets'!B129)&amp;" for Public Sector Assets","")</f>
        <v>129 for Public Sector Assets</v>
      </c>
      <c r="F295" s="117" t="str">
        <f ca="1">IF(ISREF(INDIRECT("'B3. HTT Shipping Assets'!A1")),ROW('B3. HTT Shipping Assets'!D80)&amp;" for Shipping Assets","")</f>
        <v>80 for Shipping Assets</v>
      </c>
      <c r="H295" s="67"/>
    </row>
    <row r="296" spans="1:8" ht="15.95" customHeight="1" x14ac:dyDescent="0.25">
      <c r="A296" s="77" t="s">
        <v>714</v>
      </c>
      <c r="B296" s="94" t="s">
        <v>715</v>
      </c>
      <c r="C296" s="117">
        <f>ROW(B111)</f>
        <v>111</v>
      </c>
      <c r="D296" s="206"/>
      <c r="F296" s="120"/>
      <c r="H296" s="67"/>
    </row>
    <row r="297" spans="1:8" ht="15.95" customHeight="1" x14ac:dyDescent="0.25">
      <c r="A297" s="77" t="s">
        <v>716</v>
      </c>
      <c r="B297" s="94" t="s">
        <v>717</v>
      </c>
      <c r="C297" s="117">
        <f>ROW(B163)</f>
        <v>163</v>
      </c>
      <c r="D297" s="206"/>
      <c r="E297" s="120"/>
      <c r="F297" s="120"/>
      <c r="H297" s="67"/>
    </row>
    <row r="298" spans="1:8" ht="15.95" customHeight="1" x14ac:dyDescent="0.25">
      <c r="A298" s="77" t="s">
        <v>718</v>
      </c>
      <c r="B298" s="94" t="s">
        <v>719</v>
      </c>
      <c r="C298" s="117">
        <f>ROW(B137)</f>
        <v>137</v>
      </c>
      <c r="D298" s="206"/>
      <c r="E298" s="120"/>
      <c r="F298" s="120"/>
      <c r="H298" s="67"/>
    </row>
    <row r="299" spans="1:8" ht="15.95" customHeight="1" x14ac:dyDescent="0.25">
      <c r="A299" s="77" t="s">
        <v>720</v>
      </c>
      <c r="B299" s="94" t="s">
        <v>721</v>
      </c>
      <c r="C299" s="207"/>
      <c r="D299" s="206"/>
      <c r="E299" s="120"/>
      <c r="H299" s="67"/>
    </row>
    <row r="300" spans="1:8" ht="15.95" customHeight="1" x14ac:dyDescent="0.25">
      <c r="A300" s="77" t="s">
        <v>722</v>
      </c>
      <c r="B300" s="94" t="s">
        <v>723</v>
      </c>
      <c r="C300" s="117" t="s">
        <v>724</v>
      </c>
      <c r="D300" s="117" t="s">
        <v>725</v>
      </c>
      <c r="E300" s="120"/>
      <c r="F300" s="117" t="s">
        <v>726</v>
      </c>
      <c r="H300" s="67"/>
    </row>
    <row r="301" spans="1:8" ht="15.95" customHeight="1" outlineLevel="1" x14ac:dyDescent="0.25">
      <c r="A301" s="77" t="s">
        <v>727</v>
      </c>
      <c r="B301" s="94" t="s">
        <v>728</v>
      </c>
      <c r="C301" s="117" t="s">
        <v>729</v>
      </c>
      <c r="D301" s="206"/>
      <c r="H301" s="67"/>
    </row>
    <row r="302" spans="1:8" ht="15.95" customHeight="1" outlineLevel="1" x14ac:dyDescent="0.25">
      <c r="A302" s="77" t="s">
        <v>730</v>
      </c>
      <c r="B302" s="94" t="s">
        <v>731</v>
      </c>
      <c r="C302" s="117" t="str">
        <f>ROW('C. HTT Harmonised Glossary'!B18)&amp;" for Harmonised Glossary"</f>
        <v>18 for Harmonised Glossary</v>
      </c>
      <c r="D302" s="206"/>
      <c r="H302" s="67"/>
    </row>
    <row r="303" spans="1:8" ht="15.95" customHeight="1" outlineLevel="1" x14ac:dyDescent="0.25">
      <c r="A303" s="77" t="s">
        <v>732</v>
      </c>
      <c r="B303" s="94" t="s">
        <v>733</v>
      </c>
      <c r="C303" s="117">
        <f>ROW(B65)</f>
        <v>65</v>
      </c>
      <c r="D303" s="206"/>
      <c r="H303" s="67"/>
    </row>
    <row r="304" spans="1:8" ht="15.95" customHeight="1" outlineLevel="1" x14ac:dyDescent="0.25">
      <c r="A304" s="77" t="s">
        <v>734</v>
      </c>
      <c r="B304" s="94" t="s">
        <v>735</v>
      </c>
      <c r="C304" s="117">
        <f>ROW(B88)</f>
        <v>88</v>
      </c>
      <c r="D304" s="206"/>
      <c r="H304" s="67"/>
    </row>
    <row r="305" spans="1:14" ht="15.95" customHeight="1" outlineLevel="1" x14ac:dyDescent="0.25">
      <c r="A305" s="77" t="s">
        <v>736</v>
      </c>
      <c r="B305" s="94" t="s">
        <v>737</v>
      </c>
      <c r="C305" s="117" t="s">
        <v>738</v>
      </c>
      <c r="D305" s="206"/>
      <c r="E305" s="120"/>
      <c r="H305" s="67"/>
    </row>
    <row r="306" spans="1:14" ht="15.95" customHeight="1" outlineLevel="1" x14ac:dyDescent="0.25">
      <c r="A306" s="77" t="s">
        <v>739</v>
      </c>
      <c r="B306" s="94" t="s">
        <v>740</v>
      </c>
      <c r="C306" s="117">
        <v>44</v>
      </c>
      <c r="D306" s="206"/>
      <c r="E306" s="120"/>
      <c r="H306" s="67"/>
    </row>
    <row r="307" spans="1:14" ht="15.95" customHeight="1" outlineLevel="1" x14ac:dyDescent="0.25">
      <c r="A307" s="77" t="s">
        <v>741</v>
      </c>
      <c r="B307" s="94" t="s">
        <v>742</v>
      </c>
      <c r="C307" s="117" t="str">
        <f ca="1">IF(ISREF(INDIRECT("'B1. HTT Mortgage Assets'!A1")),ROW('B1. HTT Mortgage Assets'!B179)&amp; " for Mortgage Assets","")</f>
        <v>179 for Mortgage Assets</v>
      </c>
      <c r="D307" s="117" t="str">
        <f ca="1">IF(ISREF(INDIRECT("'B2. HTT Public Sector Assets'!A1")),ROW('B2. HTT Public Sector Assets'!B166)&amp; " for Public Sector Assets","")</f>
        <v>166 for Public Sector Assets</v>
      </c>
      <c r="E307" s="120"/>
      <c r="F307" s="117" t="str">
        <f ca="1">IF(ISREF(INDIRECT("'B3. HTT Shipping Assets'!A1")),ROW('B3. HTT Shipping Assets'!D110)&amp; " for Shipping Assets","")</f>
        <v>110 for Shipping Assets</v>
      </c>
      <c r="H307" s="67"/>
    </row>
    <row r="308" spans="1:14" ht="15.95" customHeight="1" outlineLevel="1" x14ac:dyDescent="0.25">
      <c r="A308" s="77" t="s">
        <v>743</v>
      </c>
      <c r="B308" s="79"/>
      <c r="D308" s="206"/>
      <c r="E308" s="120"/>
      <c r="H308" s="67"/>
    </row>
    <row r="309" spans="1:14" ht="15.95" customHeight="1" outlineLevel="1" x14ac:dyDescent="0.25">
      <c r="A309" s="77" t="s">
        <v>744</v>
      </c>
      <c r="E309" s="120"/>
      <c r="H309" s="67"/>
    </row>
    <row r="310" spans="1:14" ht="15.95" customHeight="1" outlineLevel="1" x14ac:dyDescent="0.25">
      <c r="A310" s="77" t="s">
        <v>745</v>
      </c>
      <c r="H310" s="67"/>
    </row>
    <row r="311" spans="1:14" ht="39.950000000000003" customHeight="1" x14ac:dyDescent="0.25">
      <c r="A311" s="75"/>
      <c r="B311" s="216" t="s">
        <v>288</v>
      </c>
      <c r="C311" s="75"/>
      <c r="D311" s="75"/>
      <c r="E311" s="75"/>
      <c r="F311" s="75"/>
      <c r="G311" s="76"/>
      <c r="H311" s="67"/>
    </row>
    <row r="312" spans="1:14" ht="15.95" customHeight="1" x14ac:dyDescent="0.25">
      <c r="A312" s="77" t="s">
        <v>746</v>
      </c>
      <c r="B312" s="88" t="s">
        <v>747</v>
      </c>
      <c r="C312" s="215">
        <v>0</v>
      </c>
      <c r="H312" s="67"/>
      <c r="I312" s="89"/>
      <c r="J312" s="118"/>
      <c r="N312" s="68"/>
    </row>
    <row r="313" spans="1:14" ht="15.95" customHeight="1" outlineLevel="1" x14ac:dyDescent="0.25">
      <c r="A313" s="77" t="s">
        <v>748</v>
      </c>
      <c r="B313" s="88" t="s">
        <v>749</v>
      </c>
      <c r="C313" s="215">
        <v>914</v>
      </c>
      <c r="H313" s="67"/>
      <c r="I313" s="89"/>
      <c r="J313" s="118"/>
      <c r="N313" s="68"/>
    </row>
    <row r="314" spans="1:14" ht="15.95" customHeight="1" outlineLevel="1" x14ac:dyDescent="0.25">
      <c r="A314" s="77" t="s">
        <v>750</v>
      </c>
      <c r="B314" s="88" t="s">
        <v>751</v>
      </c>
      <c r="C314" s="215">
        <v>0</v>
      </c>
      <c r="H314" s="67"/>
      <c r="I314" s="89"/>
      <c r="J314" s="118"/>
      <c r="N314" s="68"/>
    </row>
    <row r="315" spans="1:14" ht="15.95" customHeight="1" outlineLevel="1" x14ac:dyDescent="0.25">
      <c r="A315" s="77" t="s">
        <v>752</v>
      </c>
      <c r="B315" s="89"/>
      <c r="C315" s="118"/>
      <c r="H315" s="67"/>
      <c r="I315" s="89"/>
      <c r="J315" s="118"/>
      <c r="N315" s="68"/>
    </row>
    <row r="316" spans="1:14" ht="15.95" customHeight="1" outlineLevel="1" x14ac:dyDescent="0.25">
      <c r="A316" s="77" t="s">
        <v>753</v>
      </c>
      <c r="B316" s="89"/>
      <c r="C316" s="118"/>
      <c r="H316" s="67"/>
      <c r="I316" s="89"/>
      <c r="J316" s="118"/>
      <c r="N316" s="68"/>
    </row>
    <row r="317" spans="1:14" ht="15.95" customHeight="1" outlineLevel="1" x14ac:dyDescent="0.25">
      <c r="A317" s="77" t="s">
        <v>754</v>
      </c>
      <c r="B317" s="89"/>
      <c r="C317" s="118"/>
      <c r="H317" s="67"/>
      <c r="I317" s="89"/>
      <c r="J317" s="118"/>
      <c r="N317" s="68"/>
    </row>
    <row r="318" spans="1:14" ht="15.95" customHeight="1" outlineLevel="1" x14ac:dyDescent="0.25">
      <c r="A318" s="77" t="s">
        <v>755</v>
      </c>
      <c r="B318" s="89"/>
      <c r="C318" s="118"/>
      <c r="H318" s="67"/>
      <c r="I318" s="89"/>
      <c r="J318" s="118"/>
      <c r="N318" s="68"/>
    </row>
    <row r="319" spans="1:14" ht="20.100000000000001" customHeight="1" x14ac:dyDescent="0.25">
      <c r="A319" s="75"/>
      <c r="B319" s="216" t="s">
        <v>289</v>
      </c>
      <c r="C319" s="75"/>
      <c r="D319" s="75"/>
      <c r="E319" s="75"/>
      <c r="F319" s="75"/>
      <c r="G319" s="76"/>
      <c r="H319" s="67"/>
      <c r="I319" s="71"/>
      <c r="J319" s="73"/>
      <c r="K319" s="73"/>
      <c r="L319" s="73"/>
      <c r="M319" s="73"/>
      <c r="N319" s="68"/>
    </row>
    <row r="320" spans="1:14" ht="15" customHeight="1" outlineLevel="1" x14ac:dyDescent="0.25">
      <c r="A320" s="83"/>
      <c r="B320" s="84" t="s">
        <v>756</v>
      </c>
      <c r="C320" s="83"/>
      <c r="D320" s="83"/>
      <c r="E320" s="85"/>
      <c r="F320" s="86"/>
      <c r="G320" s="86"/>
      <c r="H320" s="67"/>
      <c r="L320" s="67"/>
      <c r="M320" s="67"/>
      <c r="N320" s="68"/>
    </row>
    <row r="321" spans="1:14" ht="15.95" customHeight="1" outlineLevel="1" x14ac:dyDescent="0.25">
      <c r="A321" s="77" t="s">
        <v>757</v>
      </c>
      <c r="B321" s="94" t="s">
        <v>758</v>
      </c>
      <c r="H321" s="67"/>
      <c r="I321" s="68"/>
      <c r="J321" s="68"/>
      <c r="K321" s="68"/>
      <c r="L321" s="68"/>
      <c r="M321" s="68"/>
      <c r="N321" s="68"/>
    </row>
    <row r="322" spans="1:14" ht="15.95" customHeight="1" outlineLevel="1" x14ac:dyDescent="0.25">
      <c r="A322" s="77" t="s">
        <v>759</v>
      </c>
      <c r="B322" s="94" t="s">
        <v>760</v>
      </c>
      <c r="H322" s="67"/>
      <c r="I322" s="68"/>
      <c r="J322" s="68"/>
      <c r="K322" s="68"/>
      <c r="L322" s="68"/>
      <c r="M322" s="68"/>
      <c r="N322" s="68"/>
    </row>
    <row r="323" spans="1:14" ht="15.95" customHeight="1" outlineLevel="1" x14ac:dyDescent="0.25">
      <c r="A323" s="77" t="s">
        <v>761</v>
      </c>
      <c r="B323" s="94" t="s">
        <v>762</v>
      </c>
      <c r="H323" s="67"/>
      <c r="I323" s="68"/>
      <c r="J323" s="68"/>
      <c r="K323" s="68"/>
      <c r="L323" s="68"/>
      <c r="M323" s="68"/>
      <c r="N323" s="68"/>
    </row>
    <row r="324" spans="1:14" ht="15.95" customHeight="1" outlineLevel="1" x14ac:dyDescent="0.25">
      <c r="A324" s="77" t="s">
        <v>763</v>
      </c>
      <c r="B324" s="94" t="s">
        <v>764</v>
      </c>
      <c r="H324" s="67"/>
      <c r="I324" s="68"/>
      <c r="J324" s="68"/>
      <c r="K324" s="68"/>
      <c r="L324" s="68"/>
      <c r="M324" s="68"/>
      <c r="N324" s="68"/>
    </row>
    <row r="325" spans="1:14" ht="15.95" customHeight="1" outlineLevel="1" x14ac:dyDescent="0.25">
      <c r="A325" s="77" t="s">
        <v>765</v>
      </c>
      <c r="B325" s="94" t="s">
        <v>766</v>
      </c>
      <c r="H325" s="67"/>
      <c r="I325" s="68"/>
      <c r="J325" s="68"/>
      <c r="K325" s="68"/>
      <c r="L325" s="68"/>
      <c r="M325" s="68"/>
      <c r="N325" s="68"/>
    </row>
    <row r="326" spans="1:14" ht="15.95" customHeight="1" outlineLevel="1" x14ac:dyDescent="0.25">
      <c r="A326" s="77" t="s">
        <v>767</v>
      </c>
      <c r="B326" s="94" t="s">
        <v>768</v>
      </c>
      <c r="H326" s="67"/>
      <c r="I326" s="68"/>
      <c r="J326" s="68"/>
      <c r="K326" s="68"/>
      <c r="L326" s="68"/>
      <c r="M326" s="68"/>
      <c r="N326" s="68"/>
    </row>
    <row r="327" spans="1:14" ht="15.95" customHeight="1" outlineLevel="1" x14ac:dyDescent="0.25">
      <c r="A327" s="77" t="s">
        <v>769</v>
      </c>
      <c r="B327" s="94" t="s">
        <v>770</v>
      </c>
      <c r="H327" s="67"/>
      <c r="I327" s="68"/>
      <c r="J327" s="68"/>
      <c r="K327" s="68"/>
      <c r="L327" s="68"/>
      <c r="M327" s="68"/>
      <c r="N327" s="68"/>
    </row>
    <row r="328" spans="1:14" ht="15.95" customHeight="1" outlineLevel="1" x14ac:dyDescent="0.25">
      <c r="A328" s="77" t="s">
        <v>771</v>
      </c>
      <c r="B328" s="94" t="s">
        <v>772</v>
      </c>
      <c r="H328" s="67"/>
      <c r="I328" s="68"/>
      <c r="J328" s="68"/>
      <c r="K328" s="68"/>
      <c r="L328" s="68"/>
      <c r="M328" s="68"/>
      <c r="N328" s="68"/>
    </row>
    <row r="329" spans="1:14" ht="15.95" customHeight="1" outlineLevel="1" x14ac:dyDescent="0.25">
      <c r="A329" s="77" t="s">
        <v>773</v>
      </c>
      <c r="B329" s="94" t="s">
        <v>774</v>
      </c>
      <c r="H329" s="67"/>
      <c r="I329" s="68"/>
      <c r="J329" s="68"/>
      <c r="K329" s="68"/>
      <c r="L329" s="68"/>
      <c r="M329" s="68"/>
      <c r="N329" s="68"/>
    </row>
    <row r="330" spans="1:14" ht="15.95" customHeight="1" outlineLevel="1" x14ac:dyDescent="0.25">
      <c r="A330" s="77" t="s">
        <v>775</v>
      </c>
      <c r="B330" s="101" t="s">
        <v>776</v>
      </c>
      <c r="H330" s="67"/>
      <c r="I330" s="68"/>
      <c r="J330" s="68"/>
      <c r="K330" s="68"/>
      <c r="L330" s="68"/>
      <c r="M330" s="68"/>
      <c r="N330" s="68"/>
    </row>
    <row r="331" spans="1:14" ht="15.95" customHeight="1" outlineLevel="1" x14ac:dyDescent="0.25">
      <c r="A331" s="77" t="s">
        <v>777</v>
      </c>
      <c r="B331" s="101" t="s">
        <v>776</v>
      </c>
      <c r="H331" s="67"/>
      <c r="I331" s="68"/>
      <c r="J331" s="68"/>
      <c r="K331" s="68"/>
      <c r="L331" s="68"/>
      <c r="M331" s="68"/>
      <c r="N331" s="68"/>
    </row>
    <row r="332" spans="1:14" ht="15.95" customHeight="1" outlineLevel="1" x14ac:dyDescent="0.25">
      <c r="A332" s="77" t="s">
        <v>778</v>
      </c>
      <c r="B332" s="101" t="s">
        <v>776</v>
      </c>
      <c r="H332" s="67"/>
      <c r="I332" s="68"/>
      <c r="J332" s="68"/>
      <c r="K332" s="68"/>
      <c r="L332" s="68"/>
      <c r="M332" s="68"/>
      <c r="N332" s="68"/>
    </row>
    <row r="333" spans="1:14" ht="15.95" customHeight="1" outlineLevel="1" x14ac:dyDescent="0.25">
      <c r="A333" s="77" t="s">
        <v>779</v>
      </c>
      <c r="B333" s="101" t="s">
        <v>776</v>
      </c>
      <c r="H333" s="67"/>
      <c r="I333" s="68"/>
      <c r="J333" s="68"/>
      <c r="K333" s="68"/>
      <c r="L333" s="68"/>
      <c r="M333" s="68"/>
      <c r="N333" s="68"/>
    </row>
    <row r="334" spans="1:14" ht="15.95" customHeight="1" outlineLevel="1" x14ac:dyDescent="0.25">
      <c r="A334" s="77" t="s">
        <v>780</v>
      </c>
      <c r="B334" s="101" t="s">
        <v>776</v>
      </c>
      <c r="H334" s="67"/>
      <c r="I334" s="68"/>
      <c r="J334" s="68"/>
      <c r="K334" s="68"/>
      <c r="L334" s="68"/>
      <c r="M334" s="68"/>
      <c r="N334" s="68"/>
    </row>
    <row r="335" spans="1:14" ht="15.95" customHeight="1" outlineLevel="1" x14ac:dyDescent="0.25">
      <c r="A335" s="77" t="s">
        <v>781</v>
      </c>
      <c r="B335" s="101" t="s">
        <v>776</v>
      </c>
      <c r="H335" s="67"/>
      <c r="I335" s="68"/>
      <c r="J335" s="68"/>
      <c r="K335" s="68"/>
      <c r="L335" s="68"/>
      <c r="M335" s="68"/>
      <c r="N335" s="68"/>
    </row>
    <row r="336" spans="1:14" ht="15.95" customHeight="1" outlineLevel="1" x14ac:dyDescent="0.25">
      <c r="A336" s="77" t="s">
        <v>782</v>
      </c>
      <c r="B336" s="101" t="s">
        <v>776</v>
      </c>
      <c r="H336" s="67"/>
      <c r="I336" s="68"/>
      <c r="J336" s="68"/>
      <c r="K336" s="68"/>
      <c r="L336" s="68"/>
      <c r="M336" s="68"/>
      <c r="N336" s="68"/>
    </row>
    <row r="337" spans="1:14" ht="15.95" customHeight="1" outlineLevel="1" x14ac:dyDescent="0.25">
      <c r="A337" s="77" t="s">
        <v>783</v>
      </c>
      <c r="B337" s="101" t="s">
        <v>776</v>
      </c>
      <c r="H337" s="67"/>
      <c r="I337" s="68"/>
      <c r="J337" s="68"/>
      <c r="K337" s="68"/>
      <c r="L337" s="68"/>
      <c r="M337" s="68"/>
      <c r="N337" s="68"/>
    </row>
    <row r="338" spans="1:14" ht="15.95" customHeight="1" outlineLevel="1" x14ac:dyDescent="0.25">
      <c r="A338" s="77" t="s">
        <v>784</v>
      </c>
      <c r="B338" s="101" t="s">
        <v>776</v>
      </c>
      <c r="H338" s="67"/>
      <c r="I338" s="68"/>
      <c r="J338" s="68"/>
      <c r="K338" s="68"/>
      <c r="L338" s="68"/>
      <c r="M338" s="68"/>
      <c r="N338" s="68"/>
    </row>
    <row r="339" spans="1:14" ht="15.95" customHeight="1" outlineLevel="1" x14ac:dyDescent="0.25">
      <c r="A339" s="77" t="s">
        <v>785</v>
      </c>
      <c r="B339" s="101" t="s">
        <v>776</v>
      </c>
      <c r="H339" s="67"/>
      <c r="I339" s="68"/>
      <c r="J339" s="68"/>
      <c r="K339" s="68"/>
      <c r="L339" s="68"/>
      <c r="M339" s="68"/>
      <c r="N339" s="68"/>
    </row>
    <row r="340" spans="1:14" ht="15.95" customHeight="1" outlineLevel="1" x14ac:dyDescent="0.25">
      <c r="A340" s="77" t="s">
        <v>786</v>
      </c>
      <c r="B340" s="101" t="s">
        <v>776</v>
      </c>
      <c r="H340" s="67"/>
      <c r="I340" s="68"/>
      <c r="J340" s="68"/>
      <c r="K340" s="68"/>
      <c r="L340" s="68"/>
      <c r="M340" s="68"/>
      <c r="N340" s="68"/>
    </row>
    <row r="341" spans="1:14" ht="15.95" customHeight="1" outlineLevel="1" x14ac:dyDescent="0.25">
      <c r="A341" s="77" t="s">
        <v>787</v>
      </c>
      <c r="B341" s="101" t="s">
        <v>776</v>
      </c>
      <c r="H341" s="67"/>
      <c r="I341" s="68"/>
      <c r="J341" s="68"/>
      <c r="K341" s="68"/>
      <c r="L341" s="68"/>
      <c r="M341" s="68"/>
      <c r="N341" s="68"/>
    </row>
    <row r="342" spans="1:14" ht="15.95" customHeight="1" outlineLevel="1" x14ac:dyDescent="0.25">
      <c r="A342" s="77" t="s">
        <v>788</v>
      </c>
      <c r="B342" s="101" t="s">
        <v>776</v>
      </c>
      <c r="H342" s="67"/>
      <c r="I342" s="68"/>
      <c r="J342" s="68"/>
      <c r="K342" s="68"/>
      <c r="L342" s="68"/>
      <c r="M342" s="68"/>
      <c r="N342" s="68"/>
    </row>
    <row r="343" spans="1:14" ht="15.95" customHeight="1" outlineLevel="1" x14ac:dyDescent="0.25">
      <c r="A343" s="77" t="s">
        <v>789</v>
      </c>
      <c r="B343" s="101" t="s">
        <v>776</v>
      </c>
      <c r="H343" s="67"/>
      <c r="I343" s="68"/>
      <c r="J343" s="68"/>
      <c r="K343" s="68"/>
      <c r="L343" s="68"/>
      <c r="M343" s="68"/>
      <c r="N343" s="68"/>
    </row>
    <row r="344" spans="1:14" ht="15.95" customHeight="1" outlineLevel="1" x14ac:dyDescent="0.25">
      <c r="A344" s="77" t="s">
        <v>790</v>
      </c>
      <c r="B344" s="101" t="s">
        <v>776</v>
      </c>
      <c r="H344" s="67"/>
      <c r="I344" s="68"/>
      <c r="J344" s="68"/>
      <c r="K344" s="68"/>
      <c r="L344" s="68"/>
      <c r="M344" s="68"/>
      <c r="N344" s="68"/>
    </row>
    <row r="345" spans="1:14" ht="15.95" customHeight="1" outlineLevel="1" x14ac:dyDescent="0.25">
      <c r="A345" s="77" t="s">
        <v>791</v>
      </c>
      <c r="B345" s="101" t="s">
        <v>776</v>
      </c>
      <c r="H345" s="67"/>
      <c r="I345" s="68"/>
      <c r="J345" s="68"/>
      <c r="K345" s="68"/>
      <c r="L345" s="68"/>
      <c r="M345" s="68"/>
      <c r="N345" s="68"/>
    </row>
    <row r="346" spans="1:14" ht="15.95" customHeight="1" outlineLevel="1" x14ac:dyDescent="0.25">
      <c r="A346" s="77" t="s">
        <v>792</v>
      </c>
      <c r="B346" s="101" t="s">
        <v>776</v>
      </c>
      <c r="H346" s="67"/>
      <c r="I346" s="68"/>
      <c r="J346" s="68"/>
      <c r="K346" s="68"/>
      <c r="L346" s="68"/>
      <c r="M346" s="68"/>
      <c r="N346" s="68"/>
    </row>
    <row r="347" spans="1:14" ht="15.95" customHeight="1" outlineLevel="1" x14ac:dyDescent="0.25">
      <c r="A347" s="77" t="s">
        <v>793</v>
      </c>
      <c r="B347" s="101" t="s">
        <v>776</v>
      </c>
      <c r="H347" s="67"/>
      <c r="I347" s="68"/>
      <c r="J347" s="68"/>
      <c r="K347" s="68"/>
      <c r="L347" s="68"/>
      <c r="M347" s="68"/>
      <c r="N347" s="68"/>
    </row>
    <row r="348" spans="1:14" ht="15.95" customHeight="1" outlineLevel="1" x14ac:dyDescent="0.25">
      <c r="A348" s="77" t="s">
        <v>794</v>
      </c>
      <c r="B348" s="101" t="s">
        <v>776</v>
      </c>
      <c r="H348" s="67"/>
      <c r="I348" s="68"/>
      <c r="J348" s="68"/>
      <c r="K348" s="68"/>
      <c r="L348" s="68"/>
      <c r="M348" s="68"/>
      <c r="N348" s="68"/>
    </row>
    <row r="349" spans="1:14" ht="15.95" customHeight="1" outlineLevel="1" x14ac:dyDescent="0.25">
      <c r="A349" s="77" t="s">
        <v>795</v>
      </c>
      <c r="B349" s="101" t="s">
        <v>776</v>
      </c>
      <c r="H349" s="67"/>
      <c r="I349" s="68"/>
      <c r="J349" s="68"/>
      <c r="K349" s="68"/>
      <c r="L349" s="68"/>
      <c r="M349" s="68"/>
      <c r="N349" s="68"/>
    </row>
    <row r="350" spans="1:14" ht="15.95" customHeight="1" outlineLevel="1" x14ac:dyDescent="0.25">
      <c r="A350" s="77" t="s">
        <v>796</v>
      </c>
      <c r="B350" s="101" t="s">
        <v>776</v>
      </c>
      <c r="H350" s="67"/>
      <c r="I350" s="68"/>
      <c r="J350" s="68"/>
      <c r="K350" s="68"/>
      <c r="L350" s="68"/>
      <c r="M350" s="68"/>
      <c r="N350" s="68"/>
    </row>
    <row r="351" spans="1:14" ht="15.95" customHeight="1" outlineLevel="1" x14ac:dyDescent="0.25">
      <c r="A351" s="77" t="s">
        <v>797</v>
      </c>
      <c r="B351" s="101" t="s">
        <v>776</v>
      </c>
      <c r="H351" s="67"/>
      <c r="I351" s="68"/>
      <c r="J351" s="68"/>
      <c r="K351" s="68"/>
      <c r="L351" s="68"/>
      <c r="M351" s="68"/>
      <c r="N351" s="68"/>
    </row>
    <row r="352" spans="1:14" ht="15.95" customHeight="1" outlineLevel="1" x14ac:dyDescent="0.25">
      <c r="A352" s="77" t="s">
        <v>798</v>
      </c>
      <c r="B352" s="101" t="s">
        <v>776</v>
      </c>
      <c r="H352" s="67"/>
      <c r="I352" s="68"/>
      <c r="J352" s="68"/>
      <c r="K352" s="68"/>
      <c r="L352" s="68"/>
      <c r="M352" s="68"/>
      <c r="N352" s="68"/>
    </row>
    <row r="353" spans="1:14" ht="15.95" customHeight="1" outlineLevel="1" x14ac:dyDescent="0.25">
      <c r="A353" s="77" t="s">
        <v>799</v>
      </c>
      <c r="B353" s="101" t="s">
        <v>776</v>
      </c>
      <c r="H353" s="67"/>
      <c r="I353" s="68"/>
      <c r="J353" s="68"/>
      <c r="K353" s="68"/>
      <c r="L353" s="68"/>
      <c r="M353" s="68"/>
      <c r="N353" s="68"/>
    </row>
    <row r="354" spans="1:14" ht="15.95" customHeight="1" outlineLevel="1" x14ac:dyDescent="0.25">
      <c r="A354" s="77" t="s">
        <v>800</v>
      </c>
      <c r="B354" s="101" t="s">
        <v>776</v>
      </c>
      <c r="H354" s="67"/>
      <c r="I354" s="68"/>
      <c r="J354" s="68"/>
      <c r="K354" s="68"/>
      <c r="L354" s="68"/>
      <c r="M354" s="68"/>
      <c r="N354" s="68"/>
    </row>
    <row r="355" spans="1:14" ht="15.95" customHeight="1" outlineLevel="1" x14ac:dyDescent="0.25">
      <c r="A355" s="77" t="s">
        <v>801</v>
      </c>
      <c r="B355" s="101" t="s">
        <v>776</v>
      </c>
      <c r="H355" s="67"/>
      <c r="I355" s="68"/>
      <c r="J355" s="68"/>
      <c r="K355" s="68"/>
      <c r="L355" s="68"/>
      <c r="M355" s="68"/>
      <c r="N355" s="68"/>
    </row>
    <row r="356" spans="1:14" ht="15.95" customHeight="1" outlineLevel="1" x14ac:dyDescent="0.25">
      <c r="A356" s="77" t="s">
        <v>802</v>
      </c>
      <c r="B356" s="101" t="s">
        <v>776</v>
      </c>
      <c r="H356" s="67"/>
      <c r="I356" s="68"/>
      <c r="J356" s="68"/>
      <c r="K356" s="68"/>
      <c r="L356" s="68"/>
      <c r="M356" s="68"/>
      <c r="N356" s="68"/>
    </row>
    <row r="357" spans="1:14" ht="15.95" customHeight="1" outlineLevel="1" x14ac:dyDescent="0.25">
      <c r="A357" s="77" t="s">
        <v>803</v>
      </c>
      <c r="B357" s="101" t="s">
        <v>776</v>
      </c>
      <c r="H357" s="67"/>
      <c r="I357" s="68"/>
      <c r="J357" s="68"/>
      <c r="K357" s="68"/>
      <c r="L357" s="68"/>
      <c r="M357" s="68"/>
      <c r="N357" s="68"/>
    </row>
    <row r="358" spans="1:14" ht="15.95" customHeight="1" outlineLevel="1" x14ac:dyDescent="0.25">
      <c r="A358" s="77" t="s">
        <v>804</v>
      </c>
      <c r="B358" s="101" t="s">
        <v>776</v>
      </c>
      <c r="H358" s="67"/>
      <c r="I358" s="68"/>
      <c r="J358" s="68"/>
      <c r="K358" s="68"/>
      <c r="L358" s="68"/>
      <c r="M358" s="68"/>
      <c r="N358" s="68"/>
    </row>
    <row r="359" spans="1:14" ht="15.95" customHeight="1" outlineLevel="1" x14ac:dyDescent="0.25">
      <c r="A359" s="77" t="s">
        <v>805</v>
      </c>
      <c r="B359" s="101" t="s">
        <v>776</v>
      </c>
      <c r="H359" s="67"/>
      <c r="I359" s="68"/>
      <c r="J359" s="68"/>
      <c r="K359" s="68"/>
      <c r="L359" s="68"/>
      <c r="M359" s="68"/>
      <c r="N359" s="68"/>
    </row>
    <row r="360" spans="1:14" ht="15.95" customHeight="1" outlineLevel="1" x14ac:dyDescent="0.25">
      <c r="A360" s="77" t="s">
        <v>806</v>
      </c>
      <c r="B360" s="101" t="s">
        <v>776</v>
      </c>
      <c r="H360" s="67"/>
      <c r="I360" s="68"/>
      <c r="J360" s="68"/>
      <c r="K360" s="68"/>
      <c r="L360" s="68"/>
      <c r="M360" s="68"/>
      <c r="N360" s="68"/>
    </row>
    <row r="361" spans="1:14" ht="15.95" customHeight="1" outlineLevel="1" x14ac:dyDescent="0.25">
      <c r="A361" s="77" t="s">
        <v>807</v>
      </c>
      <c r="B361" s="101" t="s">
        <v>776</v>
      </c>
      <c r="H361" s="67"/>
      <c r="I361" s="68"/>
      <c r="J361" s="68"/>
      <c r="K361" s="68"/>
      <c r="L361" s="68"/>
      <c r="M361" s="68"/>
      <c r="N361" s="68"/>
    </row>
    <row r="362" spans="1:14" ht="15.95" customHeight="1" outlineLevel="1" x14ac:dyDescent="0.25">
      <c r="A362" s="77" t="s">
        <v>808</v>
      </c>
      <c r="B362" s="101" t="s">
        <v>776</v>
      </c>
      <c r="H362" s="67"/>
      <c r="I362" s="68"/>
      <c r="J362" s="68"/>
      <c r="K362" s="68"/>
      <c r="L362" s="68"/>
      <c r="M362" s="68"/>
      <c r="N362" s="68"/>
    </row>
    <row r="363" spans="1:14" ht="15.95" customHeight="1" outlineLevel="1" x14ac:dyDescent="0.25">
      <c r="A363" s="77" t="s">
        <v>809</v>
      </c>
      <c r="B363" s="101" t="s">
        <v>776</v>
      </c>
      <c r="H363" s="67"/>
      <c r="I363" s="68"/>
      <c r="J363" s="68"/>
      <c r="K363" s="68"/>
      <c r="L363" s="68"/>
      <c r="M363" s="68"/>
      <c r="N363" s="68"/>
    </row>
    <row r="364" spans="1:14" ht="15.95" customHeight="1" outlineLevel="1" x14ac:dyDescent="0.25">
      <c r="A364" s="77" t="s">
        <v>810</v>
      </c>
      <c r="B364" s="101" t="s">
        <v>776</v>
      </c>
      <c r="H364" s="67"/>
      <c r="I364" s="68"/>
      <c r="J364" s="68"/>
      <c r="K364" s="68"/>
      <c r="L364" s="68"/>
      <c r="M364" s="68"/>
      <c r="N364" s="68"/>
    </row>
    <row r="365" spans="1:14" ht="15.95" customHeight="1" outlineLevel="1" x14ac:dyDescent="0.25">
      <c r="A365" s="77" t="s">
        <v>811</v>
      </c>
      <c r="B365" s="101" t="s">
        <v>776</v>
      </c>
      <c r="H365" s="67"/>
      <c r="I365" s="68"/>
      <c r="J365" s="68"/>
      <c r="K365" s="68"/>
      <c r="L365" s="68"/>
      <c r="M365" s="68"/>
      <c r="N365" s="68"/>
    </row>
    <row r="366" spans="1:14" x14ac:dyDescent="0.25">
      <c r="A366" s="77"/>
      <c r="H366" s="67"/>
      <c r="I366" s="68"/>
      <c r="J366" s="68"/>
      <c r="K366" s="68"/>
      <c r="L366" s="68"/>
      <c r="M366" s="68"/>
      <c r="N366" s="68"/>
    </row>
    <row r="367" spans="1:14" x14ac:dyDescent="0.25">
      <c r="H367" s="67"/>
      <c r="I367" s="68"/>
      <c r="J367" s="68"/>
      <c r="K367" s="68"/>
      <c r="L367" s="68"/>
      <c r="M367" s="68"/>
      <c r="N367" s="68"/>
    </row>
    <row r="368" spans="1:14" x14ac:dyDescent="0.25">
      <c r="H368" s="67"/>
      <c r="I368" s="68"/>
      <c r="J368" s="68"/>
      <c r="K368" s="68"/>
      <c r="L368" s="68"/>
      <c r="M368" s="68"/>
      <c r="N368" s="68"/>
    </row>
    <row r="369" spans="8:8" s="68" customFormat="1" x14ac:dyDescent="0.25">
      <c r="H369" s="67"/>
    </row>
    <row r="370" spans="8:8" s="68" customFormat="1" x14ac:dyDescent="0.25">
      <c r="H370" s="67"/>
    </row>
    <row r="371" spans="8:8" s="68" customFormat="1" x14ac:dyDescent="0.25">
      <c r="H371" s="67"/>
    </row>
    <row r="372" spans="8:8" s="68" customFormat="1" x14ac:dyDescent="0.25">
      <c r="H372" s="67"/>
    </row>
    <row r="373" spans="8:8" s="68" customFormat="1" x14ac:dyDescent="0.25">
      <c r="H373" s="67"/>
    </row>
    <row r="374" spans="8:8" s="68" customFormat="1" x14ac:dyDescent="0.25">
      <c r="H374" s="67"/>
    </row>
    <row r="375" spans="8:8" s="68" customFormat="1" x14ac:dyDescent="0.25">
      <c r="H375" s="67"/>
    </row>
    <row r="376" spans="8:8" s="68" customFormat="1" x14ac:dyDescent="0.25">
      <c r="H376" s="67"/>
    </row>
    <row r="377" spans="8:8" s="68" customFormat="1" x14ac:dyDescent="0.25">
      <c r="H377" s="67"/>
    </row>
    <row r="378" spans="8:8" s="68" customFormat="1" x14ac:dyDescent="0.25">
      <c r="H378" s="67"/>
    </row>
    <row r="379" spans="8:8" s="68" customFormat="1" x14ac:dyDescent="0.25">
      <c r="H379" s="67"/>
    </row>
    <row r="380" spans="8:8" s="68" customFormat="1" x14ac:dyDescent="0.25">
      <c r="H380" s="67"/>
    </row>
    <row r="381" spans="8:8" s="68" customFormat="1" x14ac:dyDescent="0.25">
      <c r="H381" s="67"/>
    </row>
    <row r="382" spans="8:8" s="68" customFormat="1" x14ac:dyDescent="0.25">
      <c r="H382" s="67"/>
    </row>
    <row r="383" spans="8:8" s="68" customFormat="1" x14ac:dyDescent="0.25">
      <c r="H383" s="67"/>
    </row>
    <row r="384" spans="8:8" s="68" customFormat="1" x14ac:dyDescent="0.25">
      <c r="H384" s="67"/>
    </row>
    <row r="385" spans="8:8" s="68" customFormat="1" x14ac:dyDescent="0.25">
      <c r="H385" s="67"/>
    </row>
    <row r="386" spans="8:8" s="68" customFormat="1" x14ac:dyDescent="0.25">
      <c r="H386" s="67"/>
    </row>
    <row r="387" spans="8:8" s="68" customFormat="1" x14ac:dyDescent="0.25">
      <c r="H387" s="67"/>
    </row>
    <row r="388" spans="8:8" s="68" customFormat="1" x14ac:dyDescent="0.25">
      <c r="H388" s="67"/>
    </row>
    <row r="389" spans="8:8" s="68" customFormat="1" x14ac:dyDescent="0.25">
      <c r="H389" s="67"/>
    </row>
    <row r="390" spans="8:8" s="68" customFormat="1" x14ac:dyDescent="0.25">
      <c r="H390" s="67"/>
    </row>
    <row r="391" spans="8:8" s="68" customFormat="1" x14ac:dyDescent="0.25">
      <c r="H391" s="67"/>
    </row>
    <row r="392" spans="8:8" s="68" customFormat="1" x14ac:dyDescent="0.25">
      <c r="H392" s="67"/>
    </row>
    <row r="393" spans="8:8" s="68" customFormat="1" x14ac:dyDescent="0.25">
      <c r="H393" s="67"/>
    </row>
    <row r="394" spans="8:8" s="68" customFormat="1" x14ac:dyDescent="0.25">
      <c r="H394" s="67"/>
    </row>
    <row r="395" spans="8:8" s="68" customFormat="1" x14ac:dyDescent="0.25">
      <c r="H395" s="67"/>
    </row>
    <row r="396" spans="8:8" s="68" customFormat="1" x14ac:dyDescent="0.25">
      <c r="H396" s="67"/>
    </row>
    <row r="397" spans="8:8" s="68" customFormat="1" x14ac:dyDescent="0.25">
      <c r="H397" s="67"/>
    </row>
    <row r="398" spans="8:8" s="68" customFormat="1" x14ac:dyDescent="0.25">
      <c r="H398" s="67"/>
    </row>
    <row r="399" spans="8:8" s="68" customFormat="1" x14ac:dyDescent="0.25">
      <c r="H399" s="67"/>
    </row>
    <row r="400" spans="8:8" s="68" customFormat="1" x14ac:dyDescent="0.25">
      <c r="H400" s="67"/>
    </row>
    <row r="401" spans="8:8" s="68" customFormat="1" x14ac:dyDescent="0.25">
      <c r="H401" s="67"/>
    </row>
    <row r="402" spans="8:8" s="68" customFormat="1" x14ac:dyDescent="0.25">
      <c r="H402" s="67"/>
    </row>
    <row r="403" spans="8:8" s="68" customFormat="1" x14ac:dyDescent="0.25">
      <c r="H403" s="67"/>
    </row>
    <row r="404" spans="8:8" s="68" customFormat="1" x14ac:dyDescent="0.25">
      <c r="H404" s="67"/>
    </row>
    <row r="405" spans="8:8" s="68" customFormat="1" x14ac:dyDescent="0.25">
      <c r="H405" s="67"/>
    </row>
    <row r="406" spans="8:8" s="68" customFormat="1" x14ac:dyDescent="0.25">
      <c r="H406" s="67"/>
    </row>
    <row r="407" spans="8:8" s="68" customFormat="1" x14ac:dyDescent="0.25">
      <c r="H407" s="67"/>
    </row>
    <row r="408" spans="8:8" s="68" customFormat="1" x14ac:dyDescent="0.25">
      <c r="H408" s="67"/>
    </row>
    <row r="409" spans="8:8" s="68" customFormat="1" x14ac:dyDescent="0.25">
      <c r="H409" s="67"/>
    </row>
    <row r="410" spans="8:8" s="68" customFormat="1" x14ac:dyDescent="0.25">
      <c r="H410" s="67"/>
    </row>
    <row r="411" spans="8:8" s="68" customFormat="1" x14ac:dyDescent="0.25">
      <c r="H411" s="67"/>
    </row>
    <row r="412" spans="8:8" s="68" customFormat="1" x14ac:dyDescent="0.25">
      <c r="H412" s="67"/>
    </row>
    <row r="413" spans="8:8" s="68" customFormat="1" x14ac:dyDescent="0.25">
      <c r="H413" s="67"/>
    </row>
  </sheetData>
  <protectedRanges>
    <protectedRange sqref="C16" name="Basic facts"/>
    <protectedRange sqref="C16" name="HTT General"/>
    <protectedRange sqref="C30" name="Regulatory Sumary"/>
    <protectedRange sqref="C30" name="HTT General_1"/>
  </protectedRanges>
  <dataValidations disablePrompts="1" count="2">
    <dataValidation type="list" allowBlank="1" showInputMessage="1" showErrorMessage="1" sqref="W30 C28"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215" customWidth="1"/>
    <col min="2" max="2" width="62.85546875" style="215" customWidth="1"/>
    <col min="3" max="3" width="41" style="215" customWidth="1"/>
    <col min="4" max="4" width="40.85546875" style="215" customWidth="1"/>
    <col min="5" max="5" width="6.85546875" style="215" customWidth="1"/>
    <col min="6" max="6" width="41.42578125" style="215" customWidth="1"/>
    <col min="7" max="7" width="41.42578125" style="67" customWidth="1"/>
    <col min="8" max="10" width="8.85546875" style="68" customWidth="1"/>
    <col min="11" max="16384" width="8.85546875" style="68"/>
  </cols>
  <sheetData>
    <row r="1" spans="1:7" ht="30.95" customHeight="1" x14ac:dyDescent="0.25">
      <c r="A1" s="1" t="s">
        <v>812</v>
      </c>
      <c r="B1" s="221"/>
      <c r="C1" s="135"/>
      <c r="D1" s="135"/>
      <c r="E1" s="135"/>
      <c r="F1" s="222" t="s">
        <v>279</v>
      </c>
      <c r="G1" s="208"/>
    </row>
    <row r="2" spans="1:7" ht="15.95" customHeight="1" thickBot="1" x14ac:dyDescent="0.3">
      <c r="A2" s="67"/>
      <c r="B2" s="135"/>
      <c r="C2" s="135"/>
      <c r="D2" s="135"/>
      <c r="E2" s="135"/>
      <c r="F2" s="135"/>
      <c r="G2" s="208"/>
    </row>
    <row r="3" spans="1:7" ht="21" customHeight="1" thickBot="1" x14ac:dyDescent="0.3">
      <c r="A3" s="69"/>
      <c r="B3" s="224" t="s">
        <v>280</v>
      </c>
      <c r="C3" s="121" t="s">
        <v>281</v>
      </c>
      <c r="D3" s="225"/>
      <c r="E3" s="225"/>
      <c r="F3" s="135"/>
      <c r="G3" s="225"/>
    </row>
    <row r="4" spans="1:7" ht="15.95" customHeight="1" thickBot="1" x14ac:dyDescent="0.3">
      <c r="B4" s="208"/>
      <c r="C4" s="208"/>
      <c r="D4" s="208"/>
      <c r="E4" s="208"/>
      <c r="F4" s="208"/>
      <c r="G4" s="208"/>
    </row>
    <row r="5" spans="1:7" ht="20.100000000000001" customHeight="1" x14ac:dyDescent="0.25">
      <c r="A5" s="71"/>
      <c r="B5" s="226" t="s">
        <v>813</v>
      </c>
      <c r="C5" s="227"/>
      <c r="D5" s="208"/>
      <c r="E5" s="198"/>
      <c r="F5" s="198"/>
      <c r="G5" s="208"/>
    </row>
    <row r="6" spans="1:7" ht="15.95" customHeight="1" x14ac:dyDescent="0.25">
      <c r="B6" s="229" t="s">
        <v>814</v>
      </c>
      <c r="C6" s="208"/>
      <c r="D6" s="208"/>
      <c r="E6" s="208"/>
      <c r="F6" s="208"/>
      <c r="G6" s="208"/>
    </row>
    <row r="7" spans="1:7" ht="15.95" customHeight="1" x14ac:dyDescent="0.25">
      <c r="B7" s="228" t="s">
        <v>815</v>
      </c>
      <c r="C7" s="208"/>
      <c r="D7" s="208"/>
      <c r="E7" s="208"/>
      <c r="F7" s="208"/>
      <c r="G7" s="208"/>
    </row>
    <row r="8" spans="1:7" ht="17.100000000000001" customHeight="1" thickBot="1" x14ac:dyDescent="0.3">
      <c r="B8" s="230" t="s">
        <v>816</v>
      </c>
      <c r="C8" s="208"/>
      <c r="D8" s="208"/>
      <c r="E8" s="208"/>
      <c r="F8" s="208"/>
      <c r="G8" s="208"/>
    </row>
    <row r="9" spans="1:7" x14ac:dyDescent="0.25">
      <c r="B9" s="231"/>
      <c r="C9" s="208"/>
      <c r="D9" s="208"/>
      <c r="E9" s="208"/>
      <c r="F9" s="208"/>
      <c r="G9" s="208"/>
    </row>
    <row r="10" spans="1:7" ht="39.950000000000003" customHeight="1" x14ac:dyDescent="0.25">
      <c r="A10" s="216" t="s">
        <v>290</v>
      </c>
      <c r="B10" s="232" t="s">
        <v>814</v>
      </c>
      <c r="C10" s="233"/>
      <c r="D10" s="233"/>
      <c r="E10" s="233"/>
      <c r="F10" s="233"/>
      <c r="G10" s="234"/>
    </row>
    <row r="11" spans="1:7" ht="15" customHeight="1" x14ac:dyDescent="0.25">
      <c r="A11" s="83"/>
      <c r="B11" s="239" t="s">
        <v>817</v>
      </c>
      <c r="C11" s="240" t="s">
        <v>331</v>
      </c>
      <c r="D11" s="240"/>
      <c r="E11" s="240"/>
      <c r="F11" s="242" t="s">
        <v>818</v>
      </c>
      <c r="G11" s="242"/>
    </row>
    <row r="12" spans="1:7" ht="15.95" customHeight="1" x14ac:dyDescent="0.25">
      <c r="A12" s="77" t="s">
        <v>819</v>
      </c>
      <c r="B12" s="119" t="s">
        <v>820</v>
      </c>
      <c r="C12" s="134">
        <v>4274.8241012300005</v>
      </c>
      <c r="D12" s="81"/>
      <c r="E12" s="208"/>
      <c r="F12" s="246">
        <f>IF(OR($C$15=0,NOT(ISNUMBER($C$15)),NOT(ISNUMBER(C12))),"",C12/$C$15)</f>
        <v>0.30967278624487354</v>
      </c>
      <c r="G12" s="208"/>
    </row>
    <row r="13" spans="1:7" ht="15.95" customHeight="1" x14ac:dyDescent="0.25">
      <c r="A13" s="77" t="s">
        <v>821</v>
      </c>
      <c r="B13" s="119" t="s">
        <v>822</v>
      </c>
      <c r="C13" s="134">
        <v>9529.5019200099996</v>
      </c>
      <c r="D13" s="81"/>
      <c r="E13" s="208"/>
      <c r="F13" s="246">
        <f>IF(OR($C$15=0,NOT(ISNUMBER($C$15)),NOT(ISNUMBER(C13))),"",C13/$C$15)</f>
        <v>0.6903272137551264</v>
      </c>
      <c r="G13" s="208"/>
    </row>
    <row r="14" spans="1:7" ht="15.95" customHeight="1" x14ac:dyDescent="0.25">
      <c r="A14" s="77" t="s">
        <v>823</v>
      </c>
      <c r="B14" s="119" t="s">
        <v>371</v>
      </c>
      <c r="C14" s="134">
        <v>0</v>
      </c>
      <c r="D14" s="81"/>
      <c r="E14" s="208"/>
      <c r="F14" s="246">
        <f>IF(OR($C$15=0,NOT(ISNUMBER($C$15)),NOT(ISNUMBER(C14))),"",C14/$C$15)</f>
        <v>0</v>
      </c>
      <c r="G14" s="208"/>
    </row>
    <row r="15" spans="1:7" ht="15.95" customHeight="1" x14ac:dyDescent="0.25">
      <c r="A15" s="77" t="s">
        <v>824</v>
      </c>
      <c r="B15" s="266" t="s">
        <v>373</v>
      </c>
      <c r="C15" s="257">
        <f>SUM(C12:C14)</f>
        <v>13804.32602124</v>
      </c>
      <c r="D15" s="208"/>
      <c r="E15" s="208"/>
      <c r="F15" s="245">
        <f>SUM(F12:F14)</f>
        <v>1</v>
      </c>
      <c r="G15" s="208"/>
    </row>
    <row r="16" spans="1:7" ht="15.95" customHeight="1" outlineLevel="1" x14ac:dyDescent="0.25">
      <c r="A16" s="77" t="s">
        <v>825</v>
      </c>
      <c r="B16" s="163" t="s">
        <v>826</v>
      </c>
      <c r="C16" s="134">
        <v>3171.1989908700002</v>
      </c>
      <c r="D16" s="81"/>
      <c r="E16" s="81"/>
      <c r="F16" s="193">
        <f t="shared" ref="F16:F26" si="0">IF(OR($C$15=0,NOT(ISNUMBER($C$15)),NOT(ISNUMBER(C16))),"",C16/$C$15)</f>
        <v>0.22972501417241528</v>
      </c>
      <c r="G16" s="208"/>
    </row>
    <row r="17" spans="1:7" ht="15.95" customHeight="1" outlineLevel="1" x14ac:dyDescent="0.25">
      <c r="A17" s="77" t="s">
        <v>827</v>
      </c>
      <c r="B17" s="163" t="s">
        <v>828</v>
      </c>
      <c r="C17" s="134"/>
      <c r="D17" s="81"/>
      <c r="E17" s="81" t="s">
        <v>829</v>
      </c>
      <c r="F17" s="193" t="str">
        <f t="shared" si="0"/>
        <v/>
      </c>
      <c r="G17" s="208"/>
    </row>
    <row r="18" spans="1:7" ht="15.95" customHeight="1" outlineLevel="1" x14ac:dyDescent="0.25">
      <c r="A18" s="77" t="s">
        <v>830</v>
      </c>
      <c r="B18" s="162" t="s">
        <v>3234</v>
      </c>
      <c r="C18" s="134">
        <v>851.4458209437563</v>
      </c>
      <c r="D18" s="81"/>
      <c r="E18" s="81"/>
      <c r="F18" s="193">
        <f t="shared" si="0"/>
        <v>6.1679637211819023E-2</v>
      </c>
      <c r="G18" s="208"/>
    </row>
    <row r="19" spans="1:7" ht="15.95" customHeight="1" outlineLevel="1" x14ac:dyDescent="0.25">
      <c r="A19" s="77" t="s">
        <v>831</v>
      </c>
      <c r="B19" s="162" t="s">
        <v>375</v>
      </c>
      <c r="C19" s="134"/>
      <c r="D19" s="81"/>
      <c r="E19" s="81"/>
      <c r="F19" s="193" t="str">
        <f t="shared" si="0"/>
        <v/>
      </c>
      <c r="G19" s="208"/>
    </row>
    <row r="20" spans="1:7" ht="15.95" customHeight="1" outlineLevel="1" x14ac:dyDescent="0.25">
      <c r="A20" s="77" t="s">
        <v>832</v>
      </c>
      <c r="B20" s="162" t="s">
        <v>375</v>
      </c>
      <c r="C20" s="134"/>
      <c r="D20" s="81"/>
      <c r="E20" s="81"/>
      <c r="F20" s="193" t="str">
        <f t="shared" si="0"/>
        <v/>
      </c>
      <c r="G20" s="208"/>
    </row>
    <row r="21" spans="1:7" ht="15.95" customHeight="1" outlineLevel="1" x14ac:dyDescent="0.25">
      <c r="A21" s="77" t="s">
        <v>833</v>
      </c>
      <c r="B21" s="162" t="s">
        <v>375</v>
      </c>
      <c r="C21" s="134"/>
      <c r="D21" s="81"/>
      <c r="E21" s="81"/>
      <c r="F21" s="193" t="str">
        <f t="shared" si="0"/>
        <v/>
      </c>
      <c r="G21" s="208"/>
    </row>
    <row r="22" spans="1:7" ht="15.95" customHeight="1" outlineLevel="1" x14ac:dyDescent="0.25">
      <c r="A22" s="77" t="s">
        <v>834</v>
      </c>
      <c r="B22" s="162" t="s">
        <v>375</v>
      </c>
      <c r="C22" s="134"/>
      <c r="D22" s="81"/>
      <c r="E22" s="81"/>
      <c r="F22" s="193" t="str">
        <f t="shared" si="0"/>
        <v/>
      </c>
      <c r="G22" s="208"/>
    </row>
    <row r="23" spans="1:7" ht="15.95" customHeight="1" outlineLevel="1" x14ac:dyDescent="0.25">
      <c r="A23" s="77" t="s">
        <v>835</v>
      </c>
      <c r="B23" s="162" t="s">
        <v>375</v>
      </c>
      <c r="C23" s="134"/>
      <c r="D23" s="81"/>
      <c r="E23" s="81"/>
      <c r="F23" s="193" t="str">
        <f t="shared" si="0"/>
        <v/>
      </c>
      <c r="G23" s="208"/>
    </row>
    <row r="24" spans="1:7" ht="15.95" customHeight="1" outlineLevel="1" x14ac:dyDescent="0.25">
      <c r="A24" s="77" t="s">
        <v>836</v>
      </c>
      <c r="B24" s="162" t="s">
        <v>375</v>
      </c>
      <c r="C24" s="134"/>
      <c r="D24" s="81"/>
      <c r="E24" s="81"/>
      <c r="F24" s="193" t="str">
        <f t="shared" si="0"/>
        <v/>
      </c>
      <c r="G24" s="208"/>
    </row>
    <row r="25" spans="1:7" ht="15.95" customHeight="1" outlineLevel="1" x14ac:dyDescent="0.25">
      <c r="A25" s="77" t="s">
        <v>837</v>
      </c>
      <c r="B25" s="162" t="s">
        <v>375</v>
      </c>
      <c r="C25" s="134"/>
      <c r="D25" s="81"/>
      <c r="E25" s="81"/>
      <c r="F25" s="193" t="str">
        <f t="shared" si="0"/>
        <v/>
      </c>
      <c r="G25" s="208"/>
    </row>
    <row r="26" spans="1:7" ht="15.95" customHeight="1" outlineLevel="1" x14ac:dyDescent="0.25">
      <c r="A26" s="77" t="s">
        <v>838</v>
      </c>
      <c r="B26" s="162" t="s">
        <v>375</v>
      </c>
      <c r="C26" s="164"/>
      <c r="D26" s="194"/>
      <c r="E26" s="194"/>
      <c r="F26" s="193" t="str">
        <f t="shared" si="0"/>
        <v/>
      </c>
      <c r="G26" s="208"/>
    </row>
    <row r="27" spans="1:7" ht="15" customHeight="1" x14ac:dyDescent="0.25">
      <c r="A27" s="83"/>
      <c r="B27" s="239" t="s">
        <v>839</v>
      </c>
      <c r="C27" s="240" t="s">
        <v>840</v>
      </c>
      <c r="D27" s="240" t="s">
        <v>841</v>
      </c>
      <c r="E27" s="241"/>
      <c r="F27" s="240" t="s">
        <v>842</v>
      </c>
      <c r="G27" s="242"/>
    </row>
    <row r="28" spans="1:7" ht="15.95" customHeight="1" x14ac:dyDescent="0.25">
      <c r="A28" s="77" t="s">
        <v>843</v>
      </c>
      <c r="B28" s="119" t="s">
        <v>844</v>
      </c>
      <c r="C28" s="171">
        <v>17192</v>
      </c>
      <c r="D28" s="171">
        <v>1445</v>
      </c>
      <c r="E28" s="81"/>
      <c r="F28" s="166">
        <f>SUM(C28:D28)</f>
        <v>18637</v>
      </c>
      <c r="G28" s="208"/>
    </row>
    <row r="29" spans="1:7" ht="15.95" customHeight="1" outlineLevel="1" x14ac:dyDescent="0.25">
      <c r="A29" s="77" t="s">
        <v>845</v>
      </c>
      <c r="B29" s="158" t="s">
        <v>846</v>
      </c>
      <c r="C29" s="171"/>
      <c r="D29" s="171"/>
      <c r="E29" s="81"/>
      <c r="F29" s="171"/>
      <c r="G29" s="208"/>
    </row>
    <row r="30" spans="1:7" ht="15.95" customHeight="1" outlineLevel="1" x14ac:dyDescent="0.25">
      <c r="A30" s="77" t="s">
        <v>847</v>
      </c>
      <c r="B30" s="158" t="s">
        <v>848</v>
      </c>
      <c r="C30" s="171"/>
      <c r="D30" s="171"/>
      <c r="E30" s="81"/>
      <c r="F30" s="171"/>
      <c r="G30" s="208"/>
    </row>
    <row r="31" spans="1:7" ht="15.95" customHeight="1" outlineLevel="1" x14ac:dyDescent="0.25">
      <c r="A31" s="77" t="s">
        <v>849</v>
      </c>
      <c r="B31" s="158"/>
      <c r="C31" s="81"/>
      <c r="D31" s="81"/>
      <c r="E31" s="81"/>
      <c r="F31" s="81"/>
      <c r="G31" s="208"/>
    </row>
    <row r="32" spans="1:7" ht="15.95" customHeight="1" outlineLevel="1" x14ac:dyDescent="0.25">
      <c r="A32" s="77" t="s">
        <v>850</v>
      </c>
      <c r="B32" s="158"/>
      <c r="C32" s="81"/>
      <c r="D32" s="81"/>
      <c r="E32" s="81"/>
      <c r="F32" s="81"/>
      <c r="G32" s="208"/>
    </row>
    <row r="33" spans="1:7" ht="15.95" customHeight="1" outlineLevel="1" x14ac:dyDescent="0.25">
      <c r="A33" s="77" t="s">
        <v>851</v>
      </c>
      <c r="B33" s="158"/>
      <c r="C33" s="81"/>
      <c r="D33" s="81"/>
      <c r="E33" s="81"/>
      <c r="F33" s="81"/>
      <c r="G33" s="208"/>
    </row>
    <row r="34" spans="1:7" ht="15.95" customHeight="1" outlineLevel="1" x14ac:dyDescent="0.25">
      <c r="A34" s="77" t="s">
        <v>852</v>
      </c>
      <c r="B34" s="158"/>
      <c r="C34" s="81"/>
      <c r="D34" s="81"/>
      <c r="E34" s="81"/>
      <c r="F34" s="81"/>
      <c r="G34" s="208"/>
    </row>
    <row r="35" spans="1:7" ht="15" customHeight="1" x14ac:dyDescent="0.25">
      <c r="A35" s="83"/>
      <c r="B35" s="239" t="s">
        <v>853</v>
      </c>
      <c r="C35" s="240" t="s">
        <v>854</v>
      </c>
      <c r="D35" s="240" t="s">
        <v>855</v>
      </c>
      <c r="E35" s="241"/>
      <c r="F35" s="242" t="s">
        <v>818</v>
      </c>
      <c r="G35" s="242"/>
    </row>
    <row r="36" spans="1:7" ht="15.95" customHeight="1" x14ac:dyDescent="0.25">
      <c r="A36" s="77" t="s">
        <v>856</v>
      </c>
      <c r="B36" s="119" t="s">
        <v>857</v>
      </c>
      <c r="C36" s="130">
        <v>0</v>
      </c>
      <c r="D36" s="130">
        <v>4.6107477070764478E-2</v>
      </c>
      <c r="E36" s="195"/>
      <c r="F36" s="130">
        <v>4.6107477070764478E-2</v>
      </c>
      <c r="G36" s="208"/>
    </row>
    <row r="37" spans="1:7" ht="15.95" customHeight="1" outlineLevel="1" x14ac:dyDescent="0.25">
      <c r="A37" s="77" t="s">
        <v>858</v>
      </c>
      <c r="B37" s="81"/>
      <c r="C37" s="130"/>
      <c r="D37" s="130"/>
      <c r="E37" s="195"/>
      <c r="F37" s="130"/>
      <c r="G37" s="208"/>
    </row>
    <row r="38" spans="1:7" ht="15.95" customHeight="1" outlineLevel="1" x14ac:dyDescent="0.25">
      <c r="A38" s="77" t="s">
        <v>859</v>
      </c>
      <c r="B38" s="81"/>
      <c r="C38" s="130"/>
      <c r="D38" s="130"/>
      <c r="E38" s="195"/>
      <c r="F38" s="130"/>
      <c r="G38" s="208"/>
    </row>
    <row r="39" spans="1:7" ht="15.95" customHeight="1" outlineLevel="1" x14ac:dyDescent="0.25">
      <c r="A39" s="77" t="s">
        <v>860</v>
      </c>
      <c r="B39" s="81"/>
      <c r="C39" s="130"/>
      <c r="D39" s="130"/>
      <c r="E39" s="195"/>
      <c r="F39" s="130"/>
      <c r="G39" s="208"/>
    </row>
    <row r="40" spans="1:7" ht="15.95" customHeight="1" outlineLevel="1" x14ac:dyDescent="0.25">
      <c r="A40" s="77" t="s">
        <v>861</v>
      </c>
      <c r="B40" s="81"/>
      <c r="C40" s="130"/>
      <c r="D40" s="130"/>
      <c r="E40" s="195"/>
      <c r="F40" s="130"/>
      <c r="G40" s="208"/>
    </row>
    <row r="41" spans="1:7" ht="15.95" customHeight="1" outlineLevel="1" x14ac:dyDescent="0.25">
      <c r="A41" s="77" t="s">
        <v>862</v>
      </c>
      <c r="B41" s="81"/>
      <c r="C41" s="130"/>
      <c r="D41" s="130"/>
      <c r="E41" s="195"/>
      <c r="F41" s="130"/>
      <c r="G41" s="208"/>
    </row>
    <row r="42" spans="1:7" ht="15.95" customHeight="1" outlineLevel="1" x14ac:dyDescent="0.25">
      <c r="A42" s="77" t="s">
        <v>863</v>
      </c>
      <c r="B42" s="81"/>
      <c r="C42" s="130"/>
      <c r="D42" s="130"/>
      <c r="E42" s="195"/>
      <c r="F42" s="130"/>
      <c r="G42" s="208"/>
    </row>
    <row r="43" spans="1:7" ht="15" customHeight="1" x14ac:dyDescent="0.25">
      <c r="A43" s="83"/>
      <c r="B43" s="239" t="s">
        <v>864</v>
      </c>
      <c r="C43" s="240" t="s">
        <v>854</v>
      </c>
      <c r="D43" s="240" t="s">
        <v>855</v>
      </c>
      <c r="E43" s="241"/>
      <c r="F43" s="242" t="s">
        <v>818</v>
      </c>
      <c r="G43" s="242"/>
    </row>
    <row r="44" spans="1:7" ht="15.95" customHeight="1" x14ac:dyDescent="0.25">
      <c r="A44" s="127" t="s">
        <v>865</v>
      </c>
      <c r="B44" s="267" t="s">
        <v>866</v>
      </c>
      <c r="C44" s="268">
        <f>SUM(C45:C71)</f>
        <v>0.96537323114478335</v>
      </c>
      <c r="D44" s="268">
        <f>SUM(D45:D71)</f>
        <v>0.87408633857028073</v>
      </c>
      <c r="E44" s="268"/>
      <c r="F44" s="268">
        <f>SUM(F45:F71)</f>
        <v>0.90235540494146327</v>
      </c>
      <c r="G44" s="81"/>
    </row>
    <row r="45" spans="1:7" ht="15.95" customHeight="1" x14ac:dyDescent="0.25">
      <c r="A45" s="77" t="s">
        <v>867</v>
      </c>
      <c r="B45" s="119" t="s">
        <v>868</v>
      </c>
      <c r="C45" s="130">
        <v>1.4021710802732981E-2</v>
      </c>
      <c r="D45" s="130">
        <v>8.7801021189061468E-3</v>
      </c>
      <c r="E45" s="130"/>
      <c r="F45" s="130">
        <v>1.0403285684432131E-2</v>
      </c>
      <c r="G45" s="81"/>
    </row>
    <row r="46" spans="1:7" ht="15.95" customHeight="1" x14ac:dyDescent="0.25">
      <c r="A46" s="77" t="s">
        <v>869</v>
      </c>
      <c r="B46" s="119" t="s">
        <v>870</v>
      </c>
      <c r="C46" s="130">
        <v>0</v>
      </c>
      <c r="D46" s="130">
        <v>8.8589346304377894E-3</v>
      </c>
      <c r="E46" s="130"/>
      <c r="F46" s="130">
        <v>6.1155636602689212E-3</v>
      </c>
      <c r="G46" s="81"/>
    </row>
    <row r="47" spans="1:7" ht="15.95" customHeight="1" x14ac:dyDescent="0.25">
      <c r="A47" s="77" t="s">
        <v>871</v>
      </c>
      <c r="B47" s="119" t="s">
        <v>872</v>
      </c>
      <c r="C47" s="130">
        <v>0</v>
      </c>
      <c r="D47" s="130">
        <v>0</v>
      </c>
      <c r="E47" s="130"/>
      <c r="F47" s="130">
        <v>0</v>
      </c>
      <c r="G47" s="81"/>
    </row>
    <row r="48" spans="1:7" ht="15.95" customHeight="1" x14ac:dyDescent="0.25">
      <c r="A48" s="77" t="s">
        <v>873</v>
      </c>
      <c r="B48" s="119" t="s">
        <v>874</v>
      </c>
      <c r="C48" s="130">
        <v>0</v>
      </c>
      <c r="D48" s="130">
        <v>0</v>
      </c>
      <c r="E48" s="130"/>
      <c r="F48" s="130">
        <v>0</v>
      </c>
      <c r="G48" s="81"/>
    </row>
    <row r="49" spans="1:7" ht="15.95" customHeight="1" x14ac:dyDescent="0.25">
      <c r="A49" s="77" t="s">
        <v>875</v>
      </c>
      <c r="B49" s="119" t="s">
        <v>876</v>
      </c>
      <c r="C49" s="130">
        <v>0</v>
      </c>
      <c r="D49" s="130">
        <v>0</v>
      </c>
      <c r="E49" s="130"/>
      <c r="F49" s="130">
        <v>0</v>
      </c>
      <c r="G49" s="81"/>
    </row>
    <row r="50" spans="1:7" ht="15.95" customHeight="1" x14ac:dyDescent="0.25">
      <c r="A50" s="77" t="s">
        <v>877</v>
      </c>
      <c r="B50" s="119" t="s">
        <v>878</v>
      </c>
      <c r="C50" s="130">
        <v>0</v>
      </c>
      <c r="D50" s="130">
        <v>0</v>
      </c>
      <c r="E50" s="130"/>
      <c r="F50" s="130">
        <v>0</v>
      </c>
      <c r="G50" s="81"/>
    </row>
    <row r="51" spans="1:7" ht="15.95" customHeight="1" x14ac:dyDescent="0.25">
      <c r="A51" s="77" t="s">
        <v>879</v>
      </c>
      <c r="B51" s="119" t="s">
        <v>880</v>
      </c>
      <c r="C51" s="130">
        <v>0</v>
      </c>
      <c r="D51" s="130">
        <v>0</v>
      </c>
      <c r="E51" s="130"/>
      <c r="F51" s="130">
        <v>0</v>
      </c>
      <c r="G51" s="81"/>
    </row>
    <row r="52" spans="1:7" ht="15.95" customHeight="1" x14ac:dyDescent="0.25">
      <c r="A52" s="77" t="s">
        <v>881</v>
      </c>
      <c r="B52" s="119" t="s">
        <v>882</v>
      </c>
      <c r="C52" s="130">
        <v>0</v>
      </c>
      <c r="D52" s="130">
        <v>0</v>
      </c>
      <c r="E52" s="130"/>
      <c r="F52" s="130">
        <v>0</v>
      </c>
      <c r="G52" s="81"/>
    </row>
    <row r="53" spans="1:7" ht="15.95" customHeight="1" x14ac:dyDescent="0.25">
      <c r="A53" s="77" t="s">
        <v>883</v>
      </c>
      <c r="B53" s="119" t="s">
        <v>884</v>
      </c>
      <c r="C53" s="130">
        <v>0</v>
      </c>
      <c r="D53" s="130">
        <v>0</v>
      </c>
      <c r="E53" s="130"/>
      <c r="F53" s="130">
        <v>0</v>
      </c>
      <c r="G53" s="81"/>
    </row>
    <row r="54" spans="1:7" ht="15.95" customHeight="1" x14ac:dyDescent="0.25">
      <c r="A54" s="77" t="s">
        <v>885</v>
      </c>
      <c r="B54" s="119" t="s">
        <v>886</v>
      </c>
      <c r="C54" s="130">
        <v>4.0301978855791648E-2</v>
      </c>
      <c r="D54" s="130">
        <v>7.2430294469081308E-2</v>
      </c>
      <c r="E54" s="130"/>
      <c r="F54" s="130">
        <v>6.2481029455759229E-2</v>
      </c>
      <c r="G54" s="81"/>
    </row>
    <row r="55" spans="1:7" ht="15.95" customHeight="1" x14ac:dyDescent="0.25">
      <c r="A55" s="77" t="s">
        <v>887</v>
      </c>
      <c r="B55" s="119" t="s">
        <v>163</v>
      </c>
      <c r="C55" s="130">
        <v>0.69152089770183267</v>
      </c>
      <c r="D55" s="130">
        <v>0.5020636692410656</v>
      </c>
      <c r="E55" s="130"/>
      <c r="F55" s="130">
        <v>0.56073341705274282</v>
      </c>
      <c r="G55" s="81"/>
    </row>
    <row r="56" spans="1:7" ht="15.95" customHeight="1" x14ac:dyDescent="0.25">
      <c r="A56" s="77" t="s">
        <v>888</v>
      </c>
      <c r="B56" s="119" t="s">
        <v>889</v>
      </c>
      <c r="C56" s="130">
        <v>0</v>
      </c>
      <c r="D56" s="130">
        <v>0</v>
      </c>
      <c r="E56" s="130"/>
      <c r="F56" s="130">
        <v>0</v>
      </c>
      <c r="G56" s="81"/>
    </row>
    <row r="57" spans="1:7" ht="15.95" customHeight="1" x14ac:dyDescent="0.25">
      <c r="A57" s="77" t="s">
        <v>890</v>
      </c>
      <c r="B57" s="119" t="s">
        <v>891</v>
      </c>
      <c r="C57" s="130">
        <v>0.2195286437844261</v>
      </c>
      <c r="D57" s="130">
        <v>0.14133679421081291</v>
      </c>
      <c r="E57" s="130"/>
      <c r="F57" s="130">
        <v>0.1655506821299137</v>
      </c>
      <c r="G57" s="81"/>
    </row>
    <row r="58" spans="1:7" ht="15.95" customHeight="1" x14ac:dyDescent="0.25">
      <c r="A58" s="77" t="s">
        <v>892</v>
      </c>
      <c r="B58" s="119" t="s">
        <v>893</v>
      </c>
      <c r="C58" s="130">
        <v>0</v>
      </c>
      <c r="D58" s="130">
        <v>0</v>
      </c>
      <c r="E58" s="130"/>
      <c r="F58" s="130">
        <v>0</v>
      </c>
      <c r="G58" s="81"/>
    </row>
    <row r="59" spans="1:7" ht="15.95" customHeight="1" x14ac:dyDescent="0.25">
      <c r="A59" s="77" t="s">
        <v>894</v>
      </c>
      <c r="B59" s="119" t="s">
        <v>895</v>
      </c>
      <c r="C59" s="130">
        <v>0</v>
      </c>
      <c r="D59" s="130">
        <v>2.165380748459763E-2</v>
      </c>
      <c r="E59" s="130"/>
      <c r="F59" s="130">
        <v>1.4948212588032179E-2</v>
      </c>
      <c r="G59" s="81"/>
    </row>
    <row r="60" spans="1:7" ht="15.95" customHeight="1" x14ac:dyDescent="0.25">
      <c r="A60" s="77" t="s">
        <v>896</v>
      </c>
      <c r="B60" s="119" t="s">
        <v>897</v>
      </c>
      <c r="C60" s="130">
        <v>0</v>
      </c>
      <c r="D60" s="130">
        <v>0</v>
      </c>
      <c r="E60" s="130"/>
      <c r="F60" s="130">
        <v>0</v>
      </c>
      <c r="G60" s="81"/>
    </row>
    <row r="61" spans="1:7" ht="15.95" customHeight="1" x14ac:dyDescent="0.25">
      <c r="A61" s="77" t="s">
        <v>898</v>
      </c>
      <c r="B61" s="119" t="s">
        <v>899</v>
      </c>
      <c r="C61" s="130">
        <v>0</v>
      </c>
      <c r="D61" s="130">
        <v>0</v>
      </c>
      <c r="E61" s="130"/>
      <c r="F61" s="130">
        <v>0</v>
      </c>
      <c r="G61" s="81"/>
    </row>
    <row r="62" spans="1:7" ht="15.95" customHeight="1" x14ac:dyDescent="0.25">
      <c r="A62" s="77" t="s">
        <v>900</v>
      </c>
      <c r="B62" s="119" t="s">
        <v>901</v>
      </c>
      <c r="C62" s="130">
        <v>0</v>
      </c>
      <c r="D62" s="130">
        <v>0</v>
      </c>
      <c r="E62" s="130"/>
      <c r="F62" s="130">
        <v>0</v>
      </c>
      <c r="G62" s="81"/>
    </row>
    <row r="63" spans="1:7" ht="15.95" customHeight="1" x14ac:dyDescent="0.25">
      <c r="A63" s="77" t="s">
        <v>902</v>
      </c>
      <c r="B63" s="119" t="s">
        <v>903</v>
      </c>
      <c r="C63" s="130">
        <v>0</v>
      </c>
      <c r="D63" s="130">
        <v>2.0456473133256419E-2</v>
      </c>
      <c r="E63" s="130"/>
      <c r="F63" s="130">
        <v>1.41216601013375E-2</v>
      </c>
      <c r="G63" s="81"/>
    </row>
    <row r="64" spans="1:7" ht="15.95" customHeight="1" x14ac:dyDescent="0.25">
      <c r="A64" s="77" t="s">
        <v>904</v>
      </c>
      <c r="B64" s="119" t="s">
        <v>905</v>
      </c>
      <c r="C64" s="130">
        <v>0</v>
      </c>
      <c r="D64" s="130">
        <v>0</v>
      </c>
      <c r="E64" s="130"/>
      <c r="F64" s="130">
        <v>0</v>
      </c>
      <c r="G64" s="81"/>
    </row>
    <row r="65" spans="1:7" ht="15.95" customHeight="1" x14ac:dyDescent="0.25">
      <c r="A65" s="77" t="s">
        <v>906</v>
      </c>
      <c r="B65" s="119" t="s">
        <v>907</v>
      </c>
      <c r="C65" s="130">
        <v>0</v>
      </c>
      <c r="D65" s="130">
        <v>7.4332105337280491E-2</v>
      </c>
      <c r="E65" s="130"/>
      <c r="F65" s="130">
        <v>5.1313475170037412E-2</v>
      </c>
      <c r="G65" s="81"/>
    </row>
    <row r="66" spans="1:7" ht="15.95" customHeight="1" x14ac:dyDescent="0.25">
      <c r="A66" s="77" t="s">
        <v>908</v>
      </c>
      <c r="B66" s="119" t="s">
        <v>909</v>
      </c>
      <c r="C66" s="130">
        <v>0</v>
      </c>
      <c r="D66" s="130">
        <v>0</v>
      </c>
      <c r="E66" s="130"/>
      <c r="F66" s="130">
        <v>0</v>
      </c>
      <c r="G66" s="81"/>
    </row>
    <row r="67" spans="1:7" ht="15.95" customHeight="1" x14ac:dyDescent="0.25">
      <c r="A67" s="77" t="s">
        <v>910</v>
      </c>
      <c r="B67" s="119" t="s">
        <v>911</v>
      </c>
      <c r="C67" s="130">
        <v>0</v>
      </c>
      <c r="D67" s="130">
        <v>0</v>
      </c>
      <c r="E67" s="130"/>
      <c r="F67" s="130">
        <v>0</v>
      </c>
      <c r="G67" s="81"/>
    </row>
    <row r="68" spans="1:7" ht="15.95" customHeight="1" x14ac:dyDescent="0.25">
      <c r="A68" s="77" t="s">
        <v>912</v>
      </c>
      <c r="B68" s="119" t="s">
        <v>913</v>
      </c>
      <c r="C68" s="130">
        <v>0</v>
      </c>
      <c r="D68" s="130">
        <v>0</v>
      </c>
      <c r="E68" s="130"/>
      <c r="F68" s="130">
        <v>0</v>
      </c>
      <c r="G68" s="81"/>
    </row>
    <row r="69" spans="1:7" ht="15.95" customHeight="1" x14ac:dyDescent="0.25">
      <c r="A69" s="77" t="s">
        <v>914</v>
      </c>
      <c r="B69" s="119" t="s">
        <v>915</v>
      </c>
      <c r="C69" s="130">
        <v>0</v>
      </c>
      <c r="D69" s="130">
        <v>0</v>
      </c>
      <c r="E69" s="130"/>
      <c r="F69" s="130">
        <v>0</v>
      </c>
      <c r="G69" s="81"/>
    </row>
    <row r="70" spans="1:7" ht="15.95" customHeight="1" x14ac:dyDescent="0.25">
      <c r="A70" s="77" t="s">
        <v>916</v>
      </c>
      <c r="B70" s="119" t="s">
        <v>917</v>
      </c>
      <c r="C70" s="130">
        <v>0</v>
      </c>
      <c r="D70" s="130">
        <v>2.4174157944842331E-2</v>
      </c>
      <c r="E70" s="130"/>
      <c r="F70" s="130">
        <v>1.6688079098939362E-2</v>
      </c>
      <c r="G70" s="81"/>
    </row>
    <row r="71" spans="1:7" ht="15.95" customHeight="1" x14ac:dyDescent="0.25">
      <c r="A71" s="77" t="s">
        <v>918</v>
      </c>
      <c r="B71" s="119" t="s">
        <v>919</v>
      </c>
      <c r="C71" s="130">
        <v>0</v>
      </c>
      <c r="D71" s="130">
        <v>0</v>
      </c>
      <c r="E71" s="130"/>
      <c r="F71" s="130">
        <v>0</v>
      </c>
      <c r="G71" s="81"/>
    </row>
    <row r="72" spans="1:7" ht="15.95" customHeight="1" x14ac:dyDescent="0.25">
      <c r="A72" s="127" t="s">
        <v>920</v>
      </c>
      <c r="B72" s="267" t="s">
        <v>573</v>
      </c>
      <c r="C72" s="268">
        <f>SUM(C73:C75)</f>
        <v>0</v>
      </c>
      <c r="D72" s="268">
        <f>SUM(D73:D75)</f>
        <v>0</v>
      </c>
      <c r="E72" s="268"/>
      <c r="F72" s="268">
        <f>SUM(F73:F75)</f>
        <v>0</v>
      </c>
      <c r="G72" s="81"/>
    </row>
    <row r="73" spans="1:7" ht="15.95" customHeight="1" x14ac:dyDescent="0.25">
      <c r="A73" s="77" t="s">
        <v>921</v>
      </c>
      <c r="B73" s="119" t="s">
        <v>922</v>
      </c>
      <c r="C73" s="130">
        <v>0</v>
      </c>
      <c r="D73" s="130">
        <v>0</v>
      </c>
      <c r="E73" s="130"/>
      <c r="F73" s="130">
        <v>0</v>
      </c>
      <c r="G73" s="81"/>
    </row>
    <row r="74" spans="1:7" ht="15.95" customHeight="1" x14ac:dyDescent="0.25">
      <c r="A74" s="77" t="s">
        <v>923</v>
      </c>
      <c r="B74" s="119" t="s">
        <v>924</v>
      </c>
      <c r="C74" s="130">
        <v>0</v>
      </c>
      <c r="D74" s="130">
        <v>0</v>
      </c>
      <c r="E74" s="130"/>
      <c r="F74" s="130">
        <v>0</v>
      </c>
      <c r="G74" s="81"/>
    </row>
    <row r="75" spans="1:7" ht="15.95" customHeight="1" x14ac:dyDescent="0.25">
      <c r="A75" s="77" t="s">
        <v>925</v>
      </c>
      <c r="B75" s="119" t="s">
        <v>926</v>
      </c>
      <c r="C75" s="130">
        <v>0</v>
      </c>
      <c r="D75" s="130">
        <v>0</v>
      </c>
      <c r="E75" s="130"/>
      <c r="F75" s="130">
        <v>0</v>
      </c>
      <c r="G75" s="81"/>
    </row>
    <row r="76" spans="1:7" ht="15.95" customHeight="1" x14ac:dyDescent="0.25">
      <c r="A76" s="127" t="s">
        <v>927</v>
      </c>
      <c r="B76" s="267" t="s">
        <v>371</v>
      </c>
      <c r="C76" s="268">
        <f>SUM(C77:C87)</f>
        <v>3.4626768855216539E-2</v>
      </c>
      <c r="D76" s="268">
        <f>SUM(D77:D87)</f>
        <v>0.12591366142971941</v>
      </c>
      <c r="E76" s="268"/>
      <c r="F76" s="268">
        <f>SUM(F77:F87)</f>
        <v>9.7644595058536635E-2</v>
      </c>
      <c r="G76" s="81"/>
    </row>
    <row r="77" spans="1:7" ht="15.95" customHeight="1" x14ac:dyDescent="0.25">
      <c r="A77" s="77" t="s">
        <v>928</v>
      </c>
      <c r="B77" s="176" t="s">
        <v>575</v>
      </c>
      <c r="C77" s="130">
        <v>0</v>
      </c>
      <c r="D77" s="130">
        <v>0</v>
      </c>
      <c r="E77" s="130"/>
      <c r="F77" s="130">
        <v>0</v>
      </c>
      <c r="G77" s="81"/>
    </row>
    <row r="78" spans="1:7" ht="15.95" customHeight="1" x14ac:dyDescent="0.25">
      <c r="A78" s="77" t="s">
        <v>929</v>
      </c>
      <c r="B78" s="119" t="s">
        <v>577</v>
      </c>
      <c r="C78" s="130">
        <v>3.4626768855216539E-2</v>
      </c>
      <c r="D78" s="130">
        <v>0.12591366142971941</v>
      </c>
      <c r="E78" s="130"/>
      <c r="F78" s="130">
        <v>9.7644595058536635E-2</v>
      </c>
      <c r="G78" s="81"/>
    </row>
    <row r="79" spans="1:7" ht="15.95" customHeight="1" x14ac:dyDescent="0.25">
      <c r="A79" s="77" t="s">
        <v>930</v>
      </c>
      <c r="B79" s="176" t="s">
        <v>579</v>
      </c>
      <c r="C79" s="130">
        <v>0</v>
      </c>
      <c r="D79" s="130">
        <v>0</v>
      </c>
      <c r="E79" s="130"/>
      <c r="F79" s="130">
        <v>0</v>
      </c>
      <c r="G79" s="81"/>
    </row>
    <row r="80" spans="1:7" ht="15.95" customHeight="1" x14ac:dyDescent="0.25">
      <c r="A80" s="77" t="s">
        <v>931</v>
      </c>
      <c r="B80" s="176" t="s">
        <v>581</v>
      </c>
      <c r="C80" s="130" t="s">
        <v>349</v>
      </c>
      <c r="D80" s="130" t="s">
        <v>349</v>
      </c>
      <c r="E80" s="130"/>
      <c r="F80" s="130" t="s">
        <v>349</v>
      </c>
      <c r="G80" s="81"/>
    </row>
    <row r="81" spans="1:7" ht="15.95" customHeight="1" x14ac:dyDescent="0.25">
      <c r="A81" s="77" t="s">
        <v>932</v>
      </c>
      <c r="B81" s="176" t="s">
        <v>583</v>
      </c>
      <c r="C81" s="130">
        <v>0</v>
      </c>
      <c r="D81" s="130">
        <v>0</v>
      </c>
      <c r="E81" s="130"/>
      <c r="F81" s="130">
        <v>0</v>
      </c>
      <c r="G81" s="81"/>
    </row>
    <row r="82" spans="1:7" ht="15.95" customHeight="1" x14ac:dyDescent="0.25">
      <c r="A82" s="77" t="s">
        <v>933</v>
      </c>
      <c r="B82" s="176" t="s">
        <v>585</v>
      </c>
      <c r="C82" s="130">
        <v>0</v>
      </c>
      <c r="D82" s="130">
        <v>0</v>
      </c>
      <c r="E82" s="130"/>
      <c r="F82" s="130">
        <v>0</v>
      </c>
      <c r="G82" s="81"/>
    </row>
    <row r="83" spans="1:7" ht="15.95" customHeight="1" x14ac:dyDescent="0.25">
      <c r="A83" s="77" t="s">
        <v>934</v>
      </c>
      <c r="B83" s="176" t="s">
        <v>587</v>
      </c>
      <c r="C83" s="130" t="s">
        <v>349</v>
      </c>
      <c r="D83" s="130" t="s">
        <v>349</v>
      </c>
      <c r="E83" s="130"/>
      <c r="F83" s="130" t="s">
        <v>349</v>
      </c>
      <c r="G83" s="81"/>
    </row>
    <row r="84" spans="1:7" ht="15.95" customHeight="1" x14ac:dyDescent="0.25">
      <c r="A84" s="77" t="s">
        <v>935</v>
      </c>
      <c r="B84" s="176" t="s">
        <v>589</v>
      </c>
      <c r="C84" s="130">
        <v>0</v>
      </c>
      <c r="D84" s="130">
        <v>0</v>
      </c>
      <c r="E84" s="130"/>
      <c r="F84" s="130">
        <v>0</v>
      </c>
      <c r="G84" s="81"/>
    </row>
    <row r="85" spans="1:7" ht="15.95" customHeight="1" x14ac:dyDescent="0.25">
      <c r="A85" s="77" t="s">
        <v>936</v>
      </c>
      <c r="B85" s="176" t="s">
        <v>591</v>
      </c>
      <c r="C85" s="130">
        <v>0</v>
      </c>
      <c r="D85" s="130">
        <v>0</v>
      </c>
      <c r="E85" s="130"/>
      <c r="F85" s="130">
        <v>0</v>
      </c>
      <c r="G85" s="81"/>
    </row>
    <row r="86" spans="1:7" ht="15.95" customHeight="1" x14ac:dyDescent="0.25">
      <c r="A86" s="77" t="s">
        <v>937</v>
      </c>
      <c r="B86" s="176" t="s">
        <v>593</v>
      </c>
      <c r="C86" s="130">
        <v>0</v>
      </c>
      <c r="D86" s="130">
        <v>0</v>
      </c>
      <c r="E86" s="130"/>
      <c r="F86" s="130">
        <v>0</v>
      </c>
      <c r="G86" s="81"/>
    </row>
    <row r="87" spans="1:7" ht="15.95" customHeight="1" x14ac:dyDescent="0.25">
      <c r="A87" s="77" t="s">
        <v>938</v>
      </c>
      <c r="B87" s="176" t="s">
        <v>371</v>
      </c>
      <c r="C87" s="130" t="s">
        <v>349</v>
      </c>
      <c r="D87" s="130" t="s">
        <v>349</v>
      </c>
      <c r="E87" s="130"/>
      <c r="F87" s="130" t="s">
        <v>349</v>
      </c>
      <c r="G87" s="81"/>
    </row>
    <row r="88" spans="1:7" ht="15.95" customHeight="1" outlineLevel="1" x14ac:dyDescent="0.25">
      <c r="A88" s="77" t="s">
        <v>939</v>
      </c>
      <c r="B88" s="162" t="s">
        <v>375</v>
      </c>
      <c r="C88" s="130"/>
      <c r="D88" s="130"/>
      <c r="E88" s="130"/>
      <c r="F88" s="130"/>
      <c r="G88" s="81"/>
    </row>
    <row r="89" spans="1:7" ht="15.95" customHeight="1" outlineLevel="1" x14ac:dyDescent="0.25">
      <c r="A89" s="77" t="s">
        <v>940</v>
      </c>
      <c r="B89" s="162" t="s">
        <v>375</v>
      </c>
      <c r="C89" s="130"/>
      <c r="D89" s="130"/>
      <c r="E89" s="130"/>
      <c r="F89" s="130"/>
      <c r="G89" s="81"/>
    </row>
    <row r="90" spans="1:7" ht="15.95" customHeight="1" outlineLevel="1" x14ac:dyDescent="0.25">
      <c r="A90" s="77" t="s">
        <v>941</v>
      </c>
      <c r="B90" s="162" t="s">
        <v>375</v>
      </c>
      <c r="C90" s="130"/>
      <c r="D90" s="130"/>
      <c r="E90" s="130"/>
      <c r="F90" s="130"/>
      <c r="G90" s="81"/>
    </row>
    <row r="91" spans="1:7" ht="15.95" customHeight="1" outlineLevel="1" x14ac:dyDescent="0.25">
      <c r="A91" s="77" t="s">
        <v>942</v>
      </c>
      <c r="B91" s="162" t="s">
        <v>375</v>
      </c>
      <c r="C91" s="130"/>
      <c r="D91" s="130"/>
      <c r="E91" s="130"/>
      <c r="F91" s="130"/>
      <c r="G91" s="81"/>
    </row>
    <row r="92" spans="1:7" ht="15.95" customHeight="1" outlineLevel="1" x14ac:dyDescent="0.25">
      <c r="A92" s="77" t="s">
        <v>943</v>
      </c>
      <c r="B92" s="162" t="s">
        <v>375</v>
      </c>
      <c r="C92" s="130"/>
      <c r="D92" s="130"/>
      <c r="E92" s="130"/>
      <c r="F92" s="130"/>
      <c r="G92" s="81"/>
    </row>
    <row r="93" spans="1:7" ht="15.95" customHeight="1" outlineLevel="1" x14ac:dyDescent="0.25">
      <c r="A93" s="77" t="s">
        <v>944</v>
      </c>
      <c r="B93" s="162" t="s">
        <v>375</v>
      </c>
      <c r="C93" s="130"/>
      <c r="D93" s="130"/>
      <c r="E93" s="130"/>
      <c r="F93" s="130"/>
      <c r="G93" s="81"/>
    </row>
    <row r="94" spans="1:7" ht="15.95" customHeight="1" outlineLevel="1" x14ac:dyDescent="0.25">
      <c r="A94" s="77" t="s">
        <v>945</v>
      </c>
      <c r="B94" s="162" t="s">
        <v>375</v>
      </c>
      <c r="C94" s="130"/>
      <c r="D94" s="130"/>
      <c r="E94" s="130"/>
      <c r="F94" s="130"/>
      <c r="G94" s="81"/>
    </row>
    <row r="95" spans="1:7" ht="15.95" customHeight="1" outlineLevel="1" x14ac:dyDescent="0.25">
      <c r="A95" s="77" t="s">
        <v>946</v>
      </c>
      <c r="B95" s="162" t="s">
        <v>375</v>
      </c>
      <c r="C95" s="130"/>
      <c r="D95" s="130"/>
      <c r="E95" s="130"/>
      <c r="F95" s="130"/>
      <c r="G95" s="81"/>
    </row>
    <row r="96" spans="1:7" ht="15.95" customHeight="1" outlineLevel="1" x14ac:dyDescent="0.25">
      <c r="A96" s="77" t="s">
        <v>947</v>
      </c>
      <c r="B96" s="162" t="s">
        <v>375</v>
      </c>
      <c r="C96" s="130"/>
      <c r="D96" s="130"/>
      <c r="E96" s="130"/>
      <c r="F96" s="130"/>
      <c r="G96" s="81"/>
    </row>
    <row r="97" spans="1:7" ht="15.95" customHeight="1" outlineLevel="1" x14ac:dyDescent="0.25">
      <c r="A97" s="77" t="s">
        <v>948</v>
      </c>
      <c r="B97" s="162" t="s">
        <v>375</v>
      </c>
      <c r="C97" s="130"/>
      <c r="D97" s="130"/>
      <c r="E97" s="130"/>
      <c r="F97" s="130"/>
      <c r="G97" s="81"/>
    </row>
    <row r="98" spans="1:7" ht="15" customHeight="1" x14ac:dyDescent="0.25">
      <c r="A98" s="83"/>
      <c r="B98" s="256" t="s">
        <v>949</v>
      </c>
      <c r="C98" s="240" t="s">
        <v>854</v>
      </c>
      <c r="D98" s="240" t="s">
        <v>855</v>
      </c>
      <c r="E98" s="241"/>
      <c r="F98" s="242" t="s">
        <v>818</v>
      </c>
      <c r="G98" s="242"/>
    </row>
    <row r="99" spans="1:7" ht="15.95" customHeight="1" x14ac:dyDescent="0.25">
      <c r="A99" s="127" t="s">
        <v>950</v>
      </c>
      <c r="B99" s="267" t="s">
        <v>951</v>
      </c>
      <c r="C99" s="268">
        <f>SUM(C100:C148)</f>
        <v>1.0000000001</v>
      </c>
      <c r="D99" s="268">
        <f>SUM(D100:D148)</f>
        <v>0.99999999979999998</v>
      </c>
      <c r="E99" s="268"/>
      <c r="F99" s="268">
        <f>SUM(F100:F148)</f>
        <v>1.0000000002</v>
      </c>
      <c r="G99" s="81"/>
    </row>
    <row r="100" spans="1:7" ht="15.95" customHeight="1" x14ac:dyDescent="0.25">
      <c r="A100" s="77" t="s">
        <v>952</v>
      </c>
      <c r="B100" s="152" t="s">
        <v>953</v>
      </c>
      <c r="C100" s="130">
        <v>1.0558287E-3</v>
      </c>
      <c r="D100" s="130">
        <v>5.6919238699999999E-2</v>
      </c>
      <c r="E100" s="130"/>
      <c r="F100" s="130">
        <v>3.5584891899999999E-2</v>
      </c>
      <c r="G100" s="81"/>
    </row>
    <row r="101" spans="1:7" ht="15.95" customHeight="1" x14ac:dyDescent="0.25">
      <c r="A101" s="77" t="s">
        <v>954</v>
      </c>
      <c r="B101" s="152" t="s">
        <v>955</v>
      </c>
      <c r="C101" s="130">
        <v>1.7048679099999998E-2</v>
      </c>
      <c r="D101" s="130">
        <v>9.072729060000001E-2</v>
      </c>
      <c r="E101" s="130"/>
      <c r="F101" s="130">
        <v>6.2589283100000004E-2</v>
      </c>
      <c r="G101" s="81"/>
    </row>
    <row r="102" spans="1:7" ht="15.95" customHeight="1" x14ac:dyDescent="0.25">
      <c r="A102" s="77" t="s">
        <v>956</v>
      </c>
      <c r="B102" s="152" t="s">
        <v>957</v>
      </c>
      <c r="C102" s="130">
        <v>9.897843399999999E-2</v>
      </c>
      <c r="D102" s="130">
        <v>0.1245026904</v>
      </c>
      <c r="E102" s="130"/>
      <c r="F102" s="130">
        <v>0.1147549264</v>
      </c>
      <c r="G102" s="81"/>
    </row>
    <row r="103" spans="1:7" ht="15.95" customHeight="1" x14ac:dyDescent="0.25">
      <c r="A103" s="77" t="s">
        <v>958</v>
      </c>
      <c r="B103" s="152" t="s">
        <v>959</v>
      </c>
      <c r="C103" s="130">
        <v>2.7072759599999999E-2</v>
      </c>
      <c r="D103" s="130">
        <v>2.1766336099999999E-2</v>
      </c>
      <c r="E103" s="130"/>
      <c r="F103" s="130">
        <v>2.37928697E-2</v>
      </c>
      <c r="G103" s="81"/>
    </row>
    <row r="104" spans="1:7" ht="15.95" customHeight="1" x14ac:dyDescent="0.25">
      <c r="A104" s="77" t="s">
        <v>960</v>
      </c>
      <c r="B104" s="152" t="s">
        <v>961</v>
      </c>
      <c r="C104" s="130">
        <v>2.7137094800000001E-2</v>
      </c>
      <c r="D104" s="130">
        <v>2.8048773700000001E-2</v>
      </c>
      <c r="E104" s="130"/>
      <c r="F104" s="130">
        <v>2.7700601799999999E-2</v>
      </c>
      <c r="G104" s="81"/>
    </row>
    <row r="105" spans="1:7" ht="15.95" customHeight="1" x14ac:dyDescent="0.25">
      <c r="A105" s="77" t="s">
        <v>962</v>
      </c>
      <c r="B105" s="152" t="s">
        <v>963</v>
      </c>
      <c r="C105" s="130">
        <v>7.9386189699999998E-2</v>
      </c>
      <c r="D105" s="130">
        <v>0.17602727360000001</v>
      </c>
      <c r="E105" s="130"/>
      <c r="F105" s="130">
        <v>0.1391198525</v>
      </c>
      <c r="G105" s="81"/>
    </row>
    <row r="106" spans="1:7" ht="15.95" customHeight="1" x14ac:dyDescent="0.25">
      <c r="A106" s="77" t="s">
        <v>964</v>
      </c>
      <c r="B106" s="152" t="s">
        <v>965</v>
      </c>
      <c r="C106" s="130">
        <v>1.6405550200000001E-2</v>
      </c>
      <c r="D106" s="130">
        <v>9.6365944999999995E-2</v>
      </c>
      <c r="E106" s="130"/>
      <c r="F106" s="130">
        <v>6.5828912000000003E-2</v>
      </c>
      <c r="G106" s="81"/>
    </row>
    <row r="107" spans="1:7" ht="15.95" customHeight="1" x14ac:dyDescent="0.25">
      <c r="A107" s="77" t="s">
        <v>966</v>
      </c>
      <c r="B107" s="152" t="s">
        <v>967</v>
      </c>
      <c r="C107" s="130">
        <v>0.45357817119999999</v>
      </c>
      <c r="D107" s="130">
        <v>0.11107583510000001</v>
      </c>
      <c r="E107" s="130"/>
      <c r="F107" s="130">
        <v>0.24187815500000001</v>
      </c>
      <c r="G107" s="81"/>
    </row>
    <row r="108" spans="1:7" ht="15.95" customHeight="1" x14ac:dyDescent="0.25">
      <c r="A108" s="77" t="s">
        <v>968</v>
      </c>
      <c r="B108" s="152" t="s">
        <v>969</v>
      </c>
      <c r="C108" s="130">
        <v>5.8579245199999998E-2</v>
      </c>
      <c r="D108" s="130">
        <v>9.3213117999999991E-3</v>
      </c>
      <c r="E108" s="130"/>
      <c r="F108" s="130">
        <v>2.8133014099999999E-2</v>
      </c>
      <c r="G108" s="81"/>
    </row>
    <row r="109" spans="1:7" ht="15.95" customHeight="1" x14ac:dyDescent="0.25">
      <c r="A109" s="77" t="s">
        <v>970</v>
      </c>
      <c r="B109" s="152" t="s">
        <v>971</v>
      </c>
      <c r="C109" s="130">
        <v>5.1190451200000001E-2</v>
      </c>
      <c r="D109" s="130">
        <v>0.14014268520000001</v>
      </c>
      <c r="E109" s="130"/>
      <c r="F109" s="130">
        <v>0.10617165100000001</v>
      </c>
      <c r="G109" s="81"/>
    </row>
    <row r="110" spans="1:7" ht="15.95" customHeight="1" x14ac:dyDescent="0.25">
      <c r="A110" s="77" t="s">
        <v>972</v>
      </c>
      <c r="B110" s="152" t="s">
        <v>973</v>
      </c>
      <c r="C110" s="130">
        <v>3.2914948000000001E-3</v>
      </c>
      <c r="D110" s="130">
        <v>1.13837929E-2</v>
      </c>
      <c r="E110" s="130"/>
      <c r="F110" s="130">
        <v>8.2933282999999997E-3</v>
      </c>
      <c r="G110" s="81"/>
    </row>
    <row r="111" spans="1:7" ht="15.95" customHeight="1" x14ac:dyDescent="0.25">
      <c r="A111" s="77" t="s">
        <v>974</v>
      </c>
      <c r="B111" s="152" t="s">
        <v>975</v>
      </c>
      <c r="C111" s="130">
        <v>2.4472471000000001E-3</v>
      </c>
      <c r="D111" s="130">
        <v>1.4824312000000001E-3</v>
      </c>
      <c r="E111" s="130"/>
      <c r="F111" s="130">
        <v>1.8508963E-3</v>
      </c>
      <c r="G111" s="81"/>
    </row>
    <row r="112" spans="1:7" ht="15.95" customHeight="1" x14ac:dyDescent="0.25">
      <c r="A112" s="77" t="s">
        <v>976</v>
      </c>
      <c r="B112" s="152" t="s">
        <v>977</v>
      </c>
      <c r="C112" s="130">
        <v>2.88366714E-2</v>
      </c>
      <c r="D112" s="130">
        <v>5.14896153E-2</v>
      </c>
      <c r="E112" s="130"/>
      <c r="F112" s="130">
        <v>4.2838411200000003E-2</v>
      </c>
      <c r="G112" s="81"/>
    </row>
    <row r="113" spans="1:7" ht="15.95" customHeight="1" x14ac:dyDescent="0.25">
      <c r="A113" s="77" t="s">
        <v>978</v>
      </c>
      <c r="B113" s="152" t="s">
        <v>979</v>
      </c>
      <c r="C113" s="130">
        <v>8.8488933200000008E-2</v>
      </c>
      <c r="D113" s="130">
        <v>4.7727353E-2</v>
      </c>
      <c r="E113" s="130"/>
      <c r="F113" s="130">
        <v>6.3294281100000002E-2</v>
      </c>
      <c r="G113" s="81"/>
    </row>
    <row r="114" spans="1:7" ht="15.95" customHeight="1" x14ac:dyDescent="0.25">
      <c r="A114" s="77" t="s">
        <v>980</v>
      </c>
      <c r="B114" s="152" t="s">
        <v>981</v>
      </c>
      <c r="C114" s="130">
        <v>3.4915418300000001E-2</v>
      </c>
      <c r="D114" s="130">
        <v>2.18121675E-2</v>
      </c>
      <c r="E114" s="130"/>
      <c r="F114" s="130">
        <v>2.6816324900000001E-2</v>
      </c>
      <c r="G114" s="81"/>
    </row>
    <row r="115" spans="1:7" ht="15.95" customHeight="1" x14ac:dyDescent="0.25">
      <c r="A115" s="77" t="s">
        <v>982</v>
      </c>
      <c r="B115" s="152" t="s">
        <v>983</v>
      </c>
      <c r="C115" s="130">
        <v>1.1587831599999999E-2</v>
      </c>
      <c r="D115" s="130">
        <v>1.12072597E-2</v>
      </c>
      <c r="E115" s="130"/>
      <c r="F115" s="130">
        <v>1.1352600900000001E-2</v>
      </c>
      <c r="G115" s="81"/>
    </row>
    <row r="116" spans="1:7" ht="15.95" customHeight="1" x14ac:dyDescent="0.25">
      <c r="A116" s="77" t="s">
        <v>984</v>
      </c>
      <c r="B116" s="152" t="s">
        <v>985</v>
      </c>
      <c r="C116" s="130"/>
      <c r="D116" s="130"/>
      <c r="E116" s="130"/>
      <c r="F116" s="130"/>
      <c r="G116" s="81"/>
    </row>
    <row r="117" spans="1:7" ht="15.95" customHeight="1" x14ac:dyDescent="0.25">
      <c r="A117" s="77" t="s">
        <v>986</v>
      </c>
      <c r="B117" s="152" t="s">
        <v>985</v>
      </c>
      <c r="C117" s="130"/>
      <c r="D117" s="130"/>
      <c r="E117" s="130"/>
      <c r="F117" s="130"/>
      <c r="G117" s="81"/>
    </row>
    <row r="118" spans="1:7" ht="15.95" customHeight="1" x14ac:dyDescent="0.25">
      <c r="A118" s="77" t="s">
        <v>987</v>
      </c>
      <c r="B118" s="152" t="s">
        <v>985</v>
      </c>
      <c r="C118" s="130"/>
      <c r="D118" s="130"/>
      <c r="E118" s="130"/>
      <c r="F118" s="130"/>
      <c r="G118" s="81"/>
    </row>
    <row r="119" spans="1:7" ht="15.95" customHeight="1" x14ac:dyDescent="0.25">
      <c r="A119" s="77" t="s">
        <v>988</v>
      </c>
      <c r="B119" s="152" t="s">
        <v>985</v>
      </c>
      <c r="C119" s="130"/>
      <c r="D119" s="130"/>
      <c r="E119" s="130"/>
      <c r="F119" s="130"/>
      <c r="G119" s="81"/>
    </row>
    <row r="120" spans="1:7" ht="15.95" customHeight="1" x14ac:dyDescent="0.25">
      <c r="A120" s="77" t="s">
        <v>989</v>
      </c>
      <c r="B120" s="152" t="s">
        <v>985</v>
      </c>
      <c r="C120" s="130"/>
      <c r="D120" s="130"/>
      <c r="E120" s="130"/>
      <c r="F120" s="130"/>
      <c r="G120" s="81"/>
    </row>
    <row r="121" spans="1:7" ht="15.95" customHeight="1" x14ac:dyDescent="0.25">
      <c r="A121" s="77" t="s">
        <v>990</v>
      </c>
      <c r="B121" s="152" t="s">
        <v>985</v>
      </c>
      <c r="C121" s="130"/>
      <c r="D121" s="130"/>
      <c r="E121" s="130"/>
      <c r="F121" s="130"/>
      <c r="G121" s="81"/>
    </row>
    <row r="122" spans="1:7" ht="15.95" customHeight="1" x14ac:dyDescent="0.25">
      <c r="A122" s="77" t="s">
        <v>991</v>
      </c>
      <c r="B122" s="152" t="s">
        <v>985</v>
      </c>
      <c r="C122" s="130"/>
      <c r="D122" s="130"/>
      <c r="E122" s="130"/>
      <c r="F122" s="130"/>
      <c r="G122" s="81"/>
    </row>
    <row r="123" spans="1:7" ht="15.95" customHeight="1" x14ac:dyDescent="0.25">
      <c r="A123" s="77" t="s">
        <v>992</v>
      </c>
      <c r="B123" s="152" t="s">
        <v>985</v>
      </c>
      <c r="C123" s="130"/>
      <c r="D123" s="130"/>
      <c r="E123" s="130"/>
      <c r="F123" s="130"/>
      <c r="G123" s="81"/>
    </row>
    <row r="124" spans="1:7" ht="15.95" customHeight="1" x14ac:dyDescent="0.25">
      <c r="A124" s="77" t="s">
        <v>993</v>
      </c>
      <c r="B124" s="152" t="s">
        <v>985</v>
      </c>
      <c r="C124" s="130"/>
      <c r="D124" s="130"/>
      <c r="E124" s="130"/>
      <c r="F124" s="130"/>
      <c r="G124" s="81"/>
    </row>
    <row r="125" spans="1:7" ht="15.95" customHeight="1" x14ac:dyDescent="0.25">
      <c r="A125" s="77" t="s">
        <v>994</v>
      </c>
      <c r="B125" s="152" t="s">
        <v>985</v>
      </c>
      <c r="C125" s="130"/>
      <c r="D125" s="130"/>
      <c r="E125" s="130"/>
      <c r="F125" s="130"/>
      <c r="G125" s="81"/>
    </row>
    <row r="126" spans="1:7" ht="15.95" customHeight="1" x14ac:dyDescent="0.25">
      <c r="A126" s="77" t="s">
        <v>995</v>
      </c>
      <c r="B126" s="152" t="s">
        <v>985</v>
      </c>
      <c r="C126" s="130"/>
      <c r="D126" s="130"/>
      <c r="E126" s="130"/>
      <c r="F126" s="130"/>
      <c r="G126" s="81"/>
    </row>
    <row r="127" spans="1:7" ht="15.95" customHeight="1" x14ac:dyDescent="0.25">
      <c r="A127" s="77" t="s">
        <v>996</v>
      </c>
      <c r="B127" s="152" t="s">
        <v>985</v>
      </c>
      <c r="C127" s="130"/>
      <c r="D127" s="130"/>
      <c r="E127" s="130"/>
      <c r="F127" s="130"/>
      <c r="G127" s="81"/>
    </row>
    <row r="128" spans="1:7" ht="15.95" customHeight="1" x14ac:dyDescent="0.25">
      <c r="A128" s="77" t="s">
        <v>997</v>
      </c>
      <c r="B128" s="152" t="s">
        <v>985</v>
      </c>
      <c r="C128" s="130"/>
      <c r="D128" s="130"/>
      <c r="E128" s="130"/>
      <c r="F128" s="130"/>
      <c r="G128" s="81"/>
    </row>
    <row r="129" spans="1:7" ht="15.95" customHeight="1" x14ac:dyDescent="0.25">
      <c r="A129" s="77" t="s">
        <v>998</v>
      </c>
      <c r="B129" s="152" t="s">
        <v>985</v>
      </c>
      <c r="C129" s="130"/>
      <c r="D129" s="130"/>
      <c r="E129" s="130"/>
      <c r="F129" s="130"/>
      <c r="G129" s="81"/>
    </row>
    <row r="130" spans="1:7" ht="15.95" customHeight="1" x14ac:dyDescent="0.25">
      <c r="A130" s="77" t="s">
        <v>999</v>
      </c>
      <c r="B130" s="152" t="s">
        <v>985</v>
      </c>
      <c r="C130" s="130"/>
      <c r="D130" s="130"/>
      <c r="E130" s="130"/>
      <c r="F130" s="130"/>
      <c r="G130" s="81"/>
    </row>
    <row r="131" spans="1:7" ht="15.95" customHeight="1" x14ac:dyDescent="0.25">
      <c r="A131" s="77" t="s">
        <v>1000</v>
      </c>
      <c r="B131" s="152" t="s">
        <v>985</v>
      </c>
      <c r="C131" s="130"/>
      <c r="D131" s="130"/>
      <c r="E131" s="130"/>
      <c r="F131" s="130"/>
      <c r="G131" s="81"/>
    </row>
    <row r="132" spans="1:7" ht="15.95" customHeight="1" x14ac:dyDescent="0.25">
      <c r="A132" s="77" t="s">
        <v>1001</v>
      </c>
      <c r="B132" s="152" t="s">
        <v>985</v>
      </c>
      <c r="C132" s="130"/>
      <c r="D132" s="130"/>
      <c r="E132" s="130"/>
      <c r="F132" s="130"/>
      <c r="G132" s="81"/>
    </row>
    <row r="133" spans="1:7" ht="15.95" customHeight="1" x14ac:dyDescent="0.25">
      <c r="A133" s="77" t="s">
        <v>1002</v>
      </c>
      <c r="B133" s="152" t="s">
        <v>985</v>
      </c>
      <c r="C133" s="130"/>
      <c r="D133" s="130"/>
      <c r="E133" s="130"/>
      <c r="F133" s="130"/>
      <c r="G133" s="81"/>
    </row>
    <row r="134" spans="1:7" ht="15.95" customHeight="1" x14ac:dyDescent="0.25">
      <c r="A134" s="77" t="s">
        <v>1003</v>
      </c>
      <c r="B134" s="152" t="s">
        <v>985</v>
      </c>
      <c r="C134" s="130"/>
      <c r="D134" s="130"/>
      <c r="E134" s="130"/>
      <c r="F134" s="130"/>
      <c r="G134" s="81"/>
    </row>
    <row r="135" spans="1:7" ht="15.95" customHeight="1" x14ac:dyDescent="0.25">
      <c r="A135" s="77" t="s">
        <v>1004</v>
      </c>
      <c r="B135" s="152" t="s">
        <v>985</v>
      </c>
      <c r="C135" s="130"/>
      <c r="D135" s="130"/>
      <c r="E135" s="130"/>
      <c r="F135" s="130"/>
      <c r="G135" s="81"/>
    </row>
    <row r="136" spans="1:7" ht="15.95" customHeight="1" x14ac:dyDescent="0.25">
      <c r="A136" s="77" t="s">
        <v>1005</v>
      </c>
      <c r="B136" s="152" t="s">
        <v>985</v>
      </c>
      <c r="C136" s="130"/>
      <c r="D136" s="130"/>
      <c r="E136" s="130"/>
      <c r="F136" s="130"/>
      <c r="G136" s="81"/>
    </row>
    <row r="137" spans="1:7" ht="15.95" customHeight="1" x14ac:dyDescent="0.25">
      <c r="A137" s="77" t="s">
        <v>1006</v>
      </c>
      <c r="B137" s="152" t="s">
        <v>985</v>
      </c>
      <c r="C137" s="130"/>
      <c r="D137" s="130"/>
      <c r="E137" s="130"/>
      <c r="F137" s="130"/>
      <c r="G137" s="81"/>
    </row>
    <row r="138" spans="1:7" ht="15.95" customHeight="1" x14ac:dyDescent="0.25">
      <c r="A138" s="77" t="s">
        <v>1007</v>
      </c>
      <c r="B138" s="152" t="s">
        <v>985</v>
      </c>
      <c r="C138" s="130"/>
      <c r="D138" s="130"/>
      <c r="E138" s="130"/>
      <c r="F138" s="130"/>
      <c r="G138" s="81"/>
    </row>
    <row r="139" spans="1:7" ht="15.95" customHeight="1" x14ac:dyDescent="0.25">
      <c r="A139" s="77" t="s">
        <v>1008</v>
      </c>
      <c r="B139" s="152" t="s">
        <v>985</v>
      </c>
      <c r="C139" s="130"/>
      <c r="D139" s="130"/>
      <c r="E139" s="130"/>
      <c r="F139" s="130"/>
      <c r="G139" s="81"/>
    </row>
    <row r="140" spans="1:7" ht="15.95" customHeight="1" x14ac:dyDescent="0.25">
      <c r="A140" s="77" t="s">
        <v>1009</v>
      </c>
      <c r="B140" s="152" t="s">
        <v>985</v>
      </c>
      <c r="C140" s="130"/>
      <c r="D140" s="130"/>
      <c r="E140" s="130"/>
      <c r="F140" s="130"/>
      <c r="G140" s="81"/>
    </row>
    <row r="141" spans="1:7" ht="15.95" customHeight="1" x14ac:dyDescent="0.25">
      <c r="A141" s="77" t="s">
        <v>1010</v>
      </c>
      <c r="B141" s="152" t="s">
        <v>985</v>
      </c>
      <c r="C141" s="130"/>
      <c r="D141" s="130"/>
      <c r="E141" s="130"/>
      <c r="F141" s="130"/>
      <c r="G141" s="81"/>
    </row>
    <row r="142" spans="1:7" ht="15.95" customHeight="1" x14ac:dyDescent="0.25">
      <c r="A142" s="77" t="s">
        <v>1011</v>
      </c>
      <c r="B142" s="152" t="s">
        <v>985</v>
      </c>
      <c r="C142" s="130"/>
      <c r="D142" s="130"/>
      <c r="E142" s="130"/>
      <c r="F142" s="130"/>
      <c r="G142" s="81"/>
    </row>
    <row r="143" spans="1:7" ht="15.95" customHeight="1" x14ac:dyDescent="0.25">
      <c r="A143" s="77" t="s">
        <v>1012</v>
      </c>
      <c r="B143" s="152" t="s">
        <v>985</v>
      </c>
      <c r="C143" s="130"/>
      <c r="D143" s="130"/>
      <c r="E143" s="130"/>
      <c r="F143" s="130"/>
      <c r="G143" s="81"/>
    </row>
    <row r="144" spans="1:7" ht="15.95" customHeight="1" x14ac:dyDescent="0.25">
      <c r="A144" s="77" t="s">
        <v>1013</v>
      </c>
      <c r="B144" s="152" t="s">
        <v>985</v>
      </c>
      <c r="C144" s="130"/>
      <c r="D144" s="130"/>
      <c r="E144" s="130"/>
      <c r="F144" s="130"/>
      <c r="G144" s="81"/>
    </row>
    <row r="145" spans="1:7" ht="15.95" customHeight="1" x14ac:dyDescent="0.25">
      <c r="A145" s="77" t="s">
        <v>1014</v>
      </c>
      <c r="B145" s="152" t="s">
        <v>985</v>
      </c>
      <c r="C145" s="130"/>
      <c r="D145" s="130"/>
      <c r="E145" s="130"/>
      <c r="F145" s="130"/>
      <c r="G145" s="81"/>
    </row>
    <row r="146" spans="1:7" ht="15.95" customHeight="1" x14ac:dyDescent="0.25">
      <c r="A146" s="77" t="s">
        <v>1015</v>
      </c>
      <c r="B146" s="152" t="s">
        <v>985</v>
      </c>
      <c r="C146" s="130"/>
      <c r="D146" s="130"/>
      <c r="E146" s="130"/>
      <c r="F146" s="130"/>
      <c r="G146" s="81"/>
    </row>
    <row r="147" spans="1:7" ht="15.95" customHeight="1" x14ac:dyDescent="0.25">
      <c r="A147" s="77" t="s">
        <v>1016</v>
      </c>
      <c r="B147" s="152" t="s">
        <v>985</v>
      </c>
      <c r="C147" s="130"/>
      <c r="D147" s="130"/>
      <c r="E147" s="130"/>
      <c r="F147" s="130"/>
      <c r="G147" s="81"/>
    </row>
    <row r="148" spans="1:7" ht="15.95" customHeight="1" x14ac:dyDescent="0.25">
      <c r="A148" s="77" t="s">
        <v>1017</v>
      </c>
      <c r="B148" s="152" t="s">
        <v>985</v>
      </c>
      <c r="C148" s="130"/>
      <c r="D148" s="130"/>
      <c r="E148" s="130"/>
      <c r="F148" s="130"/>
      <c r="G148" s="81"/>
    </row>
    <row r="149" spans="1:7" ht="15" customHeight="1" x14ac:dyDescent="0.25">
      <c r="A149" s="83"/>
      <c r="B149" s="239" t="s">
        <v>1018</v>
      </c>
      <c r="C149" s="240" t="s">
        <v>854</v>
      </c>
      <c r="D149" s="240" t="s">
        <v>855</v>
      </c>
      <c r="E149" s="241"/>
      <c r="F149" s="242" t="s">
        <v>818</v>
      </c>
      <c r="G149" s="242"/>
    </row>
    <row r="150" spans="1:7" ht="15.95" customHeight="1" x14ac:dyDescent="0.25">
      <c r="A150" s="77" t="s">
        <v>1019</v>
      </c>
      <c r="B150" s="119" t="s">
        <v>1020</v>
      </c>
      <c r="C150" s="130">
        <v>0.25419999999999998</v>
      </c>
      <c r="D150" s="130">
        <v>0.40989999999999999</v>
      </c>
      <c r="E150" s="196"/>
      <c r="F150" s="130">
        <v>0.66404522600000004</v>
      </c>
      <c r="G150" s="208"/>
    </row>
    <row r="151" spans="1:7" ht="15.95" customHeight="1" x14ac:dyDescent="0.25">
      <c r="A151" s="77" t="s">
        <v>1021</v>
      </c>
      <c r="B151" s="119" t="s">
        <v>1022</v>
      </c>
      <c r="C151" s="130">
        <v>5.5500000000000001E-2</v>
      </c>
      <c r="D151" s="130">
        <v>0.28050000000000003</v>
      </c>
      <c r="E151" s="196"/>
      <c r="F151" s="130">
        <v>0.33595477400000001</v>
      </c>
      <c r="G151" s="208"/>
    </row>
    <row r="152" spans="1:7" ht="15.95" customHeight="1" x14ac:dyDescent="0.25">
      <c r="A152" s="77" t="s">
        <v>1023</v>
      </c>
      <c r="B152" s="119" t="s">
        <v>371</v>
      </c>
      <c r="C152" s="130">
        <v>0</v>
      </c>
      <c r="D152" s="130">
        <v>0</v>
      </c>
      <c r="E152" s="196"/>
      <c r="F152" s="130">
        <v>0</v>
      </c>
      <c r="G152" s="208"/>
    </row>
    <row r="153" spans="1:7" ht="15.95" customHeight="1" outlineLevel="1" x14ac:dyDescent="0.25">
      <c r="A153" s="77" t="s">
        <v>1024</v>
      </c>
      <c r="B153" s="81"/>
      <c r="C153" s="130"/>
      <c r="D153" s="130"/>
      <c r="E153" s="196"/>
      <c r="F153" s="130"/>
      <c r="G153" s="208"/>
    </row>
    <row r="154" spans="1:7" ht="15.95" customHeight="1" outlineLevel="1" x14ac:dyDescent="0.25">
      <c r="A154" s="77" t="s">
        <v>1025</v>
      </c>
      <c r="B154" s="81"/>
      <c r="C154" s="130"/>
      <c r="D154" s="130"/>
      <c r="E154" s="196"/>
      <c r="F154" s="130"/>
      <c r="G154" s="208"/>
    </row>
    <row r="155" spans="1:7" ht="15.95" customHeight="1" outlineLevel="1" x14ac:dyDescent="0.25">
      <c r="A155" s="77" t="s">
        <v>1026</v>
      </c>
      <c r="B155" s="81"/>
      <c r="C155" s="130"/>
      <c r="D155" s="130"/>
      <c r="E155" s="196"/>
      <c r="F155" s="130"/>
      <c r="G155" s="208"/>
    </row>
    <row r="156" spans="1:7" ht="15.95" customHeight="1" outlineLevel="1" x14ac:dyDescent="0.25">
      <c r="A156" s="77" t="s">
        <v>1027</v>
      </c>
      <c r="B156" s="81"/>
      <c r="C156" s="130"/>
      <c r="D156" s="130"/>
      <c r="E156" s="196"/>
      <c r="F156" s="130"/>
      <c r="G156" s="208"/>
    </row>
    <row r="157" spans="1:7" ht="15.95" customHeight="1" outlineLevel="1" x14ac:dyDescent="0.25">
      <c r="A157" s="77" t="s">
        <v>1028</v>
      </c>
      <c r="B157" s="208"/>
      <c r="C157" s="130"/>
      <c r="D157" s="130"/>
      <c r="E157" s="196"/>
      <c r="F157" s="130"/>
      <c r="G157" s="208"/>
    </row>
    <row r="158" spans="1:7" ht="15.95" customHeight="1" outlineLevel="1" x14ac:dyDescent="0.25">
      <c r="A158" s="77" t="s">
        <v>1029</v>
      </c>
      <c r="B158" s="208"/>
      <c r="C158" s="130"/>
      <c r="D158" s="130"/>
      <c r="E158" s="196"/>
      <c r="F158" s="130"/>
      <c r="G158" s="208"/>
    </row>
    <row r="159" spans="1:7" ht="15" customHeight="1" x14ac:dyDescent="0.25">
      <c r="A159" s="83"/>
      <c r="B159" s="239" t="s">
        <v>1030</v>
      </c>
      <c r="C159" s="240" t="s">
        <v>854</v>
      </c>
      <c r="D159" s="240" t="s">
        <v>855</v>
      </c>
      <c r="E159" s="241"/>
      <c r="F159" s="242" t="s">
        <v>818</v>
      </c>
      <c r="G159" s="242"/>
    </row>
    <row r="160" spans="1:7" ht="15.95" customHeight="1" x14ac:dyDescent="0.25">
      <c r="A160" s="77" t="s">
        <v>1031</v>
      </c>
      <c r="B160" s="119" t="s">
        <v>1032</v>
      </c>
      <c r="C160" s="130">
        <v>0.104</v>
      </c>
      <c r="D160" s="130">
        <v>0.48089999999999999</v>
      </c>
      <c r="E160" s="196"/>
      <c r="F160" s="130">
        <v>0.58482956369999994</v>
      </c>
      <c r="G160" s="208"/>
    </row>
    <row r="161" spans="1:7" ht="15.95" customHeight="1" x14ac:dyDescent="0.25">
      <c r="A161" s="77" t="s">
        <v>1033</v>
      </c>
      <c r="B161" s="119" t="s">
        <v>1034</v>
      </c>
      <c r="C161" s="130">
        <v>0.20569999999999999</v>
      </c>
      <c r="D161" s="130">
        <v>0.20949999999999999</v>
      </c>
      <c r="E161" s="196"/>
      <c r="F161" s="130">
        <v>0.41517043630000011</v>
      </c>
      <c r="G161" s="208"/>
    </row>
    <row r="162" spans="1:7" ht="15.95" customHeight="1" x14ac:dyDescent="0.25">
      <c r="A162" s="77" t="s">
        <v>1035</v>
      </c>
      <c r="B162" s="119" t="s">
        <v>371</v>
      </c>
      <c r="C162" s="130">
        <v>0</v>
      </c>
      <c r="D162" s="130">
        <v>0</v>
      </c>
      <c r="E162" s="196"/>
      <c r="F162" s="130">
        <v>0</v>
      </c>
      <c r="G162" s="208"/>
    </row>
    <row r="163" spans="1:7" ht="15.95" customHeight="1" outlineLevel="1" x14ac:dyDescent="0.25">
      <c r="A163" s="77" t="s">
        <v>1036</v>
      </c>
      <c r="B163" s="81"/>
      <c r="C163" s="81"/>
      <c r="D163" s="81"/>
      <c r="E163" s="135"/>
      <c r="F163" s="81"/>
      <c r="G163" s="208"/>
    </row>
    <row r="164" spans="1:7" ht="15.95" customHeight="1" outlineLevel="1" x14ac:dyDescent="0.25">
      <c r="A164" s="77" t="s">
        <v>1037</v>
      </c>
      <c r="B164" s="81"/>
      <c r="C164" s="81"/>
      <c r="D164" s="81"/>
      <c r="E164" s="135"/>
      <c r="F164" s="81"/>
      <c r="G164" s="208"/>
    </row>
    <row r="165" spans="1:7" ht="15.95" customHeight="1" outlineLevel="1" x14ac:dyDescent="0.25">
      <c r="A165" s="77" t="s">
        <v>1038</v>
      </c>
      <c r="B165" s="81"/>
      <c r="C165" s="81"/>
      <c r="D165" s="81"/>
      <c r="E165" s="135"/>
      <c r="F165" s="81"/>
      <c r="G165" s="208"/>
    </row>
    <row r="166" spans="1:7" ht="15.95" customHeight="1" outlineLevel="1" x14ac:dyDescent="0.25">
      <c r="A166" s="77" t="s">
        <v>1039</v>
      </c>
      <c r="B166" s="208"/>
      <c r="C166" s="208"/>
      <c r="D166" s="208"/>
      <c r="E166" s="135"/>
      <c r="F166" s="208"/>
      <c r="G166" s="208"/>
    </row>
    <row r="167" spans="1:7" ht="15.95" customHeight="1" outlineLevel="1" x14ac:dyDescent="0.25">
      <c r="A167" s="77" t="s">
        <v>1040</v>
      </c>
      <c r="B167" s="208"/>
      <c r="C167" s="208"/>
      <c r="D167" s="208"/>
      <c r="E167" s="135"/>
      <c r="F167" s="208"/>
      <c r="G167" s="208"/>
    </row>
    <row r="168" spans="1:7" ht="15.95" customHeight="1" outlineLevel="1" x14ac:dyDescent="0.25">
      <c r="A168" s="77" t="s">
        <v>1041</v>
      </c>
      <c r="B168" s="208"/>
      <c r="C168" s="208"/>
      <c r="D168" s="208"/>
      <c r="E168" s="135"/>
      <c r="F168" s="208"/>
      <c r="G168" s="208"/>
    </row>
    <row r="169" spans="1:7" ht="15" customHeight="1" x14ac:dyDescent="0.25">
      <c r="A169" s="83"/>
      <c r="B169" s="239" t="s">
        <v>1042</v>
      </c>
      <c r="C169" s="240" t="s">
        <v>854</v>
      </c>
      <c r="D169" s="240" t="s">
        <v>855</v>
      </c>
      <c r="E169" s="241"/>
      <c r="F169" s="242" t="s">
        <v>818</v>
      </c>
      <c r="G169" s="242"/>
    </row>
    <row r="170" spans="1:7" ht="15.95" customHeight="1" x14ac:dyDescent="0.25">
      <c r="A170" s="77" t="s">
        <v>1043</v>
      </c>
      <c r="B170" s="251" t="s">
        <v>1044</v>
      </c>
      <c r="C170" s="130">
        <v>5.0599999999999999E-2</v>
      </c>
      <c r="D170" s="130">
        <v>0.1055</v>
      </c>
      <c r="E170" s="196"/>
      <c r="F170" s="130">
        <v>0.15615816339999999</v>
      </c>
      <c r="G170" s="208"/>
    </row>
    <row r="171" spans="1:7" ht="15.95" customHeight="1" x14ac:dyDescent="0.25">
      <c r="A171" s="77" t="s">
        <v>1045</v>
      </c>
      <c r="B171" s="251" t="s">
        <v>1046</v>
      </c>
      <c r="C171" s="130">
        <v>2.3800000000000002E-2</v>
      </c>
      <c r="D171" s="130">
        <v>0.13730000000000001</v>
      </c>
      <c r="E171" s="196"/>
      <c r="F171" s="130">
        <v>0.16117602989999999</v>
      </c>
      <c r="G171" s="208"/>
    </row>
    <row r="172" spans="1:7" ht="15.95" customHeight="1" x14ac:dyDescent="0.25">
      <c r="A172" s="77" t="s">
        <v>1047</v>
      </c>
      <c r="B172" s="251" t="s">
        <v>1048</v>
      </c>
      <c r="C172" s="130">
        <v>1.95E-2</v>
      </c>
      <c r="D172" s="130">
        <v>0.1144</v>
      </c>
      <c r="E172" s="130"/>
      <c r="F172" s="130">
        <v>0.12795912109999999</v>
      </c>
      <c r="G172" s="208"/>
    </row>
    <row r="173" spans="1:7" ht="15.95" customHeight="1" x14ac:dyDescent="0.25">
      <c r="A173" s="77" t="s">
        <v>1049</v>
      </c>
      <c r="B173" s="251" t="s">
        <v>1050</v>
      </c>
      <c r="C173" s="130">
        <v>4.6399999999999997E-2</v>
      </c>
      <c r="D173" s="130">
        <v>0.1424</v>
      </c>
      <c r="E173" s="130"/>
      <c r="F173" s="130">
        <v>0.19462019720000001</v>
      </c>
      <c r="G173" s="208"/>
    </row>
    <row r="174" spans="1:7" ht="15.95" customHeight="1" x14ac:dyDescent="0.25">
      <c r="A174" s="77" t="s">
        <v>1051</v>
      </c>
      <c r="B174" s="251" t="s">
        <v>1052</v>
      </c>
      <c r="C174" s="130">
        <v>0.1694</v>
      </c>
      <c r="D174" s="130">
        <v>0.19070000000000001</v>
      </c>
      <c r="E174" s="130"/>
      <c r="F174" s="130">
        <v>0.36008648840000002</v>
      </c>
      <c r="G174" s="208"/>
    </row>
    <row r="175" spans="1:7" ht="15.95" customHeight="1" outlineLevel="1" x14ac:dyDescent="0.25">
      <c r="A175" s="77" t="s">
        <v>1053</v>
      </c>
      <c r="B175" s="158"/>
      <c r="C175" s="130"/>
      <c r="D175" s="130"/>
      <c r="E175" s="130"/>
      <c r="F175" s="130"/>
      <c r="G175" s="208"/>
    </row>
    <row r="176" spans="1:7" ht="15.95" customHeight="1" outlineLevel="1" x14ac:dyDescent="0.25">
      <c r="A176" s="77" t="s">
        <v>1054</v>
      </c>
      <c r="B176" s="158"/>
      <c r="C176" s="130"/>
      <c r="D176" s="130"/>
      <c r="E176" s="130"/>
      <c r="F176" s="130"/>
      <c r="G176" s="208"/>
    </row>
    <row r="177" spans="1:7" ht="15.95" customHeight="1" outlineLevel="1" x14ac:dyDescent="0.25">
      <c r="A177" s="77" t="s">
        <v>1055</v>
      </c>
      <c r="B177" s="168"/>
      <c r="C177" s="130"/>
      <c r="D177" s="130"/>
      <c r="E177" s="130"/>
      <c r="F177" s="130"/>
      <c r="G177" s="208"/>
    </row>
    <row r="178" spans="1:7" ht="15.95" customHeight="1" outlineLevel="1" x14ac:dyDescent="0.25">
      <c r="A178" s="77" t="s">
        <v>1056</v>
      </c>
      <c r="B178" s="168"/>
      <c r="C178" s="130"/>
      <c r="D178" s="130"/>
      <c r="E178" s="130"/>
      <c r="F178" s="130"/>
      <c r="G178" s="208"/>
    </row>
    <row r="179" spans="1:7" ht="15" customHeight="1" x14ac:dyDescent="0.25">
      <c r="A179" s="83"/>
      <c r="B179" s="256" t="s">
        <v>1057</v>
      </c>
      <c r="C179" s="240" t="s">
        <v>854</v>
      </c>
      <c r="D179" s="240" t="s">
        <v>855</v>
      </c>
      <c r="E179" s="240"/>
      <c r="F179" s="240" t="s">
        <v>818</v>
      </c>
      <c r="G179" s="242"/>
    </row>
    <row r="180" spans="1:7" ht="15.95" customHeight="1" x14ac:dyDescent="0.25">
      <c r="A180" s="77" t="s">
        <v>1058</v>
      </c>
      <c r="B180" s="119" t="s">
        <v>1059</v>
      </c>
      <c r="C180" s="130">
        <v>0</v>
      </c>
      <c r="D180" s="130">
        <v>0</v>
      </c>
      <c r="E180" s="196"/>
      <c r="F180" s="130">
        <v>0</v>
      </c>
      <c r="G180" s="208"/>
    </row>
    <row r="181" spans="1:7" ht="15.95" customHeight="1" outlineLevel="1" x14ac:dyDescent="0.25">
      <c r="A181" s="77" t="s">
        <v>1060</v>
      </c>
      <c r="B181" s="264" t="s">
        <v>1061</v>
      </c>
      <c r="C181" s="130">
        <v>0</v>
      </c>
      <c r="D181" s="130">
        <v>0</v>
      </c>
      <c r="E181" s="196"/>
      <c r="F181" s="130">
        <v>0</v>
      </c>
      <c r="G181" s="208"/>
    </row>
    <row r="182" spans="1:7" ht="15.95" customHeight="1" outlineLevel="1" x14ac:dyDescent="0.25">
      <c r="A182" s="77" t="s">
        <v>1062</v>
      </c>
      <c r="B182" s="170"/>
      <c r="C182" s="130"/>
      <c r="D182" s="130"/>
      <c r="E182" s="196"/>
      <c r="F182" s="130"/>
      <c r="G182" s="208"/>
    </row>
    <row r="183" spans="1:7" ht="15.95" customHeight="1" outlineLevel="1" x14ac:dyDescent="0.25">
      <c r="A183" s="77" t="s">
        <v>1063</v>
      </c>
      <c r="B183" s="170"/>
      <c r="C183" s="130"/>
      <c r="D183" s="130"/>
      <c r="E183" s="196"/>
      <c r="F183" s="130"/>
      <c r="G183" s="208"/>
    </row>
    <row r="184" spans="1:7" ht="15.95" customHeight="1" outlineLevel="1" x14ac:dyDescent="0.25">
      <c r="A184" s="77" t="s">
        <v>1064</v>
      </c>
      <c r="B184" s="170"/>
      <c r="C184" s="130"/>
      <c r="D184" s="130"/>
      <c r="E184" s="196"/>
      <c r="F184" s="130"/>
      <c r="G184" s="208"/>
    </row>
    <row r="185" spans="1:7" ht="20.100000000000001" customHeight="1" x14ac:dyDescent="0.25">
      <c r="A185" s="131"/>
      <c r="B185" s="269" t="s">
        <v>815</v>
      </c>
      <c r="C185" s="270"/>
      <c r="D185" s="270"/>
      <c r="E185" s="270"/>
      <c r="F185" s="271"/>
      <c r="G185" s="271"/>
    </row>
    <row r="186" spans="1:7" ht="15" customHeight="1" x14ac:dyDescent="0.25">
      <c r="A186" s="83"/>
      <c r="B186" s="239" t="s">
        <v>1065</v>
      </c>
      <c r="C186" s="240" t="s">
        <v>1066</v>
      </c>
      <c r="D186" s="240" t="s">
        <v>1067</v>
      </c>
      <c r="E186" s="241"/>
      <c r="F186" s="240" t="s">
        <v>854</v>
      </c>
      <c r="G186" s="240" t="s">
        <v>1068</v>
      </c>
    </row>
    <row r="187" spans="1:7" ht="15.95" customHeight="1" x14ac:dyDescent="0.25">
      <c r="A187" s="77" t="s">
        <v>1069</v>
      </c>
      <c r="B187" s="176" t="s">
        <v>1070</v>
      </c>
      <c r="C187" s="134">
        <v>248.6519343683108</v>
      </c>
      <c r="D187" s="134">
        <v>17192</v>
      </c>
      <c r="E187" s="183"/>
      <c r="F187" s="134"/>
      <c r="G187" s="134"/>
    </row>
    <row r="188" spans="1:7" x14ac:dyDescent="0.25">
      <c r="A188" s="103"/>
      <c r="B188" s="151"/>
      <c r="C188" s="183"/>
      <c r="D188" s="183"/>
      <c r="E188" s="183"/>
      <c r="F188" s="185"/>
      <c r="G188" s="185"/>
    </row>
    <row r="189" spans="1:7" ht="15.95" customHeight="1" x14ac:dyDescent="0.25">
      <c r="B189" s="176" t="s">
        <v>1071</v>
      </c>
      <c r="C189" s="134"/>
      <c r="D189" s="171"/>
      <c r="E189" s="183"/>
      <c r="F189" s="185"/>
      <c r="G189" s="185"/>
    </row>
    <row r="190" spans="1:7" ht="15.95" customHeight="1" x14ac:dyDescent="0.25">
      <c r="A190" s="77" t="s">
        <v>1072</v>
      </c>
      <c r="B190" s="152" t="s">
        <v>1073</v>
      </c>
      <c r="C190" s="134">
        <v>1141.532689249</v>
      </c>
      <c r="D190" s="171">
        <v>16205</v>
      </c>
      <c r="E190" s="183"/>
      <c r="F190" s="246">
        <f t="shared" ref="F190:F213" si="1">IF(OR($C$214=0,NOT(ISNUMBER($C$214)),NOT(ISNUMBER(C190))),"",C190/$C$214)</f>
        <v>0.26703618076125879</v>
      </c>
      <c r="G190" s="246">
        <f t="shared" ref="G190:G213" si="2">IF(OR($D$214=0,NOT(ISNUMBER($D$214)),NOT(ISNUMBER(D190))),"",D190/$D$214)</f>
        <v>0.9425895765472313</v>
      </c>
    </row>
    <row r="191" spans="1:7" ht="15.95" customHeight="1" x14ac:dyDescent="0.25">
      <c r="A191" s="77" t="s">
        <v>1074</v>
      </c>
      <c r="B191" s="152" t="s">
        <v>1075</v>
      </c>
      <c r="C191" s="134">
        <v>328.33587728600003</v>
      </c>
      <c r="D191" s="171">
        <v>634</v>
      </c>
      <c r="E191" s="183"/>
      <c r="F191" s="246">
        <f t="shared" si="1"/>
        <v>7.6806875092672769E-2</v>
      </c>
      <c r="G191" s="246">
        <f t="shared" si="2"/>
        <v>3.6877617496510001E-2</v>
      </c>
    </row>
    <row r="192" spans="1:7" ht="15.95" customHeight="1" x14ac:dyDescent="0.25">
      <c r="A192" s="77" t="s">
        <v>1076</v>
      </c>
      <c r="B192" s="152" t="s">
        <v>1077</v>
      </c>
      <c r="C192" s="134">
        <v>842.83587698399992</v>
      </c>
      <c r="D192" s="171">
        <v>274</v>
      </c>
      <c r="E192" s="183"/>
      <c r="F192" s="246">
        <f t="shared" si="1"/>
        <v>0.19716270564835306</v>
      </c>
      <c r="G192" s="246">
        <f t="shared" si="2"/>
        <v>1.5937645416472777E-2</v>
      </c>
    </row>
    <row r="193" spans="1:7" ht="15.95" customHeight="1" x14ac:dyDescent="0.25">
      <c r="A193" s="77" t="s">
        <v>1078</v>
      </c>
      <c r="B193" s="152" t="s">
        <v>1079</v>
      </c>
      <c r="C193" s="134">
        <v>1962.1196121380001</v>
      </c>
      <c r="D193" s="171">
        <v>79</v>
      </c>
      <c r="E193" s="183"/>
      <c r="F193" s="246">
        <f t="shared" si="1"/>
        <v>0.45899423849771542</v>
      </c>
      <c r="G193" s="246">
        <f t="shared" si="2"/>
        <v>4.5951605397859469E-3</v>
      </c>
    </row>
    <row r="194" spans="1:7" ht="15.95" customHeight="1" x14ac:dyDescent="0.25">
      <c r="A194" s="77" t="s">
        <v>1080</v>
      </c>
      <c r="B194" s="152" t="s">
        <v>985</v>
      </c>
      <c r="C194" s="134"/>
      <c r="D194" s="171"/>
      <c r="E194" s="183"/>
      <c r="F194" s="246" t="str">
        <f t="shared" si="1"/>
        <v/>
      </c>
      <c r="G194" s="246" t="str">
        <f t="shared" si="2"/>
        <v/>
      </c>
    </row>
    <row r="195" spans="1:7" ht="15.95" customHeight="1" x14ac:dyDescent="0.25">
      <c r="A195" s="77" t="s">
        <v>1081</v>
      </c>
      <c r="B195" s="152" t="s">
        <v>985</v>
      </c>
      <c r="C195" s="134"/>
      <c r="D195" s="171"/>
      <c r="E195" s="183"/>
      <c r="F195" s="246" t="str">
        <f t="shared" si="1"/>
        <v/>
      </c>
      <c r="G195" s="246" t="str">
        <f t="shared" si="2"/>
        <v/>
      </c>
    </row>
    <row r="196" spans="1:7" ht="15.95" customHeight="1" x14ac:dyDescent="0.25">
      <c r="A196" s="77" t="s">
        <v>1082</v>
      </c>
      <c r="B196" s="152" t="s">
        <v>985</v>
      </c>
      <c r="C196" s="134"/>
      <c r="D196" s="171"/>
      <c r="E196" s="183"/>
      <c r="F196" s="246" t="str">
        <f t="shared" si="1"/>
        <v/>
      </c>
      <c r="G196" s="246" t="str">
        <f t="shared" si="2"/>
        <v/>
      </c>
    </row>
    <row r="197" spans="1:7" ht="15.95" customHeight="1" x14ac:dyDescent="0.25">
      <c r="A197" s="77" t="s">
        <v>1083</v>
      </c>
      <c r="B197" s="152" t="s">
        <v>985</v>
      </c>
      <c r="C197" s="134"/>
      <c r="D197" s="171"/>
      <c r="E197" s="183"/>
      <c r="F197" s="246" t="str">
        <f t="shared" si="1"/>
        <v/>
      </c>
      <c r="G197" s="246" t="str">
        <f t="shared" si="2"/>
        <v/>
      </c>
    </row>
    <row r="198" spans="1:7" ht="15.95" customHeight="1" x14ac:dyDescent="0.25">
      <c r="A198" s="77" t="s">
        <v>1084</v>
      </c>
      <c r="B198" s="152" t="s">
        <v>985</v>
      </c>
      <c r="C198" s="134"/>
      <c r="D198" s="171"/>
      <c r="E198" s="183"/>
      <c r="F198" s="246" t="str">
        <f t="shared" si="1"/>
        <v/>
      </c>
      <c r="G198" s="246" t="str">
        <f t="shared" si="2"/>
        <v/>
      </c>
    </row>
    <row r="199" spans="1:7" ht="15.95" customHeight="1" x14ac:dyDescent="0.25">
      <c r="A199" s="77" t="s">
        <v>1085</v>
      </c>
      <c r="B199" s="152" t="s">
        <v>985</v>
      </c>
      <c r="C199" s="134"/>
      <c r="D199" s="171"/>
      <c r="E199" s="152"/>
      <c r="F199" s="246" t="str">
        <f t="shared" si="1"/>
        <v/>
      </c>
      <c r="G199" s="246" t="str">
        <f t="shared" si="2"/>
        <v/>
      </c>
    </row>
    <row r="200" spans="1:7" ht="15.95" customHeight="1" x14ac:dyDescent="0.25">
      <c r="A200" s="77" t="s">
        <v>1086</v>
      </c>
      <c r="B200" s="152" t="s">
        <v>985</v>
      </c>
      <c r="C200" s="134"/>
      <c r="D200" s="171"/>
      <c r="E200" s="152"/>
      <c r="F200" s="246" t="str">
        <f t="shared" si="1"/>
        <v/>
      </c>
      <c r="G200" s="246" t="str">
        <f t="shared" si="2"/>
        <v/>
      </c>
    </row>
    <row r="201" spans="1:7" ht="15.95" customHeight="1" x14ac:dyDescent="0.25">
      <c r="A201" s="77" t="s">
        <v>1087</v>
      </c>
      <c r="B201" s="152" t="s">
        <v>985</v>
      </c>
      <c r="C201" s="134"/>
      <c r="D201" s="171"/>
      <c r="E201" s="152"/>
      <c r="F201" s="246" t="str">
        <f t="shared" si="1"/>
        <v/>
      </c>
      <c r="G201" s="246" t="str">
        <f t="shared" si="2"/>
        <v/>
      </c>
    </row>
    <row r="202" spans="1:7" ht="15.95" customHeight="1" x14ac:dyDescent="0.25">
      <c r="A202" s="77" t="s">
        <v>1088</v>
      </c>
      <c r="B202" s="152" t="s">
        <v>985</v>
      </c>
      <c r="C202" s="134"/>
      <c r="D202" s="171"/>
      <c r="E202" s="152"/>
      <c r="F202" s="246" t="str">
        <f t="shared" si="1"/>
        <v/>
      </c>
      <c r="G202" s="246" t="str">
        <f t="shared" si="2"/>
        <v/>
      </c>
    </row>
    <row r="203" spans="1:7" ht="15.95" customHeight="1" x14ac:dyDescent="0.25">
      <c r="A203" s="77" t="s">
        <v>1089</v>
      </c>
      <c r="B203" s="152" t="s">
        <v>985</v>
      </c>
      <c r="C203" s="134"/>
      <c r="D203" s="171"/>
      <c r="E203" s="152"/>
      <c r="F203" s="246" t="str">
        <f t="shared" si="1"/>
        <v/>
      </c>
      <c r="G203" s="246" t="str">
        <f t="shared" si="2"/>
        <v/>
      </c>
    </row>
    <row r="204" spans="1:7" ht="15.95" customHeight="1" x14ac:dyDescent="0.25">
      <c r="A204" s="77" t="s">
        <v>1090</v>
      </c>
      <c r="B204" s="152" t="s">
        <v>985</v>
      </c>
      <c r="C204" s="134"/>
      <c r="D204" s="171"/>
      <c r="E204" s="152"/>
      <c r="F204" s="246" t="str">
        <f t="shared" si="1"/>
        <v/>
      </c>
      <c r="G204" s="246" t="str">
        <f t="shared" si="2"/>
        <v/>
      </c>
    </row>
    <row r="205" spans="1:7" ht="15.95" customHeight="1" x14ac:dyDescent="0.25">
      <c r="A205" s="77" t="s">
        <v>1091</v>
      </c>
      <c r="B205" s="152" t="s">
        <v>985</v>
      </c>
      <c r="C205" s="134"/>
      <c r="D205" s="171"/>
      <c r="E205" s="208"/>
      <c r="F205" s="246" t="str">
        <f t="shared" si="1"/>
        <v/>
      </c>
      <c r="G205" s="246" t="str">
        <f t="shared" si="2"/>
        <v/>
      </c>
    </row>
    <row r="206" spans="1:7" ht="15.95" customHeight="1" x14ac:dyDescent="0.25">
      <c r="A206" s="77" t="s">
        <v>1092</v>
      </c>
      <c r="B206" s="152" t="s">
        <v>985</v>
      </c>
      <c r="C206" s="134"/>
      <c r="D206" s="171"/>
      <c r="E206" s="179"/>
      <c r="F206" s="246" t="str">
        <f t="shared" si="1"/>
        <v/>
      </c>
      <c r="G206" s="246" t="str">
        <f t="shared" si="2"/>
        <v/>
      </c>
    </row>
    <row r="207" spans="1:7" ht="15.95" customHeight="1" x14ac:dyDescent="0.25">
      <c r="A207" s="77" t="s">
        <v>1093</v>
      </c>
      <c r="B207" s="152" t="s">
        <v>985</v>
      </c>
      <c r="C207" s="134"/>
      <c r="D207" s="171"/>
      <c r="E207" s="179"/>
      <c r="F207" s="246" t="str">
        <f t="shared" si="1"/>
        <v/>
      </c>
      <c r="G207" s="246" t="str">
        <f t="shared" si="2"/>
        <v/>
      </c>
    </row>
    <row r="208" spans="1:7" ht="15.95" customHeight="1" x14ac:dyDescent="0.25">
      <c r="A208" s="77" t="s">
        <v>1094</v>
      </c>
      <c r="B208" s="152" t="s">
        <v>985</v>
      </c>
      <c r="C208" s="134"/>
      <c r="D208" s="171"/>
      <c r="E208" s="179"/>
      <c r="F208" s="246" t="str">
        <f t="shared" si="1"/>
        <v/>
      </c>
      <c r="G208" s="246" t="str">
        <f t="shared" si="2"/>
        <v/>
      </c>
    </row>
    <row r="209" spans="1:7" ht="15.95" customHeight="1" x14ac:dyDescent="0.25">
      <c r="A209" s="77" t="s">
        <v>1095</v>
      </c>
      <c r="B209" s="152" t="s">
        <v>985</v>
      </c>
      <c r="C209" s="134"/>
      <c r="D209" s="171"/>
      <c r="E209" s="179"/>
      <c r="F209" s="246" t="str">
        <f t="shared" si="1"/>
        <v/>
      </c>
      <c r="G209" s="246" t="str">
        <f t="shared" si="2"/>
        <v/>
      </c>
    </row>
    <row r="210" spans="1:7" ht="15.95" customHeight="1" x14ac:dyDescent="0.25">
      <c r="A210" s="77" t="s">
        <v>1096</v>
      </c>
      <c r="B210" s="152" t="s">
        <v>985</v>
      </c>
      <c r="C210" s="134"/>
      <c r="D210" s="171"/>
      <c r="E210" s="179"/>
      <c r="F210" s="246" t="str">
        <f t="shared" si="1"/>
        <v/>
      </c>
      <c r="G210" s="246" t="str">
        <f t="shared" si="2"/>
        <v/>
      </c>
    </row>
    <row r="211" spans="1:7" ht="15.95" customHeight="1" x14ac:dyDescent="0.25">
      <c r="A211" s="77" t="s">
        <v>1097</v>
      </c>
      <c r="B211" s="152" t="s">
        <v>985</v>
      </c>
      <c r="C211" s="134"/>
      <c r="D211" s="171"/>
      <c r="E211" s="179"/>
      <c r="F211" s="246" t="str">
        <f t="shared" si="1"/>
        <v/>
      </c>
      <c r="G211" s="246" t="str">
        <f t="shared" si="2"/>
        <v/>
      </c>
    </row>
    <row r="212" spans="1:7" ht="15.95" customHeight="1" x14ac:dyDescent="0.25">
      <c r="A212" s="77" t="s">
        <v>1098</v>
      </c>
      <c r="B212" s="152" t="s">
        <v>985</v>
      </c>
      <c r="C212" s="134"/>
      <c r="D212" s="171"/>
      <c r="E212" s="179"/>
      <c r="F212" s="246" t="str">
        <f t="shared" si="1"/>
        <v/>
      </c>
      <c r="G212" s="246" t="str">
        <f t="shared" si="2"/>
        <v/>
      </c>
    </row>
    <row r="213" spans="1:7" ht="15.95" customHeight="1" x14ac:dyDescent="0.25">
      <c r="A213" s="77" t="s">
        <v>1099</v>
      </c>
      <c r="B213" s="152" t="s">
        <v>985</v>
      </c>
      <c r="C213" s="134"/>
      <c r="D213" s="171"/>
      <c r="E213" s="179"/>
      <c r="F213" s="246" t="str">
        <f t="shared" si="1"/>
        <v/>
      </c>
      <c r="G213" s="246" t="str">
        <f t="shared" si="2"/>
        <v/>
      </c>
    </row>
    <row r="214" spans="1:7" ht="15.95" customHeight="1" x14ac:dyDescent="0.25">
      <c r="A214" s="77" t="s">
        <v>1100</v>
      </c>
      <c r="B214" s="247" t="s">
        <v>373</v>
      </c>
      <c r="C214" s="248">
        <f>SUM(C190:C213)</f>
        <v>4274.8240556569999</v>
      </c>
      <c r="D214" s="272">
        <f>SUM(D190:D213)</f>
        <v>17192</v>
      </c>
      <c r="E214" s="179"/>
      <c r="F214" s="249">
        <f>SUM(F190:F213)</f>
        <v>1</v>
      </c>
      <c r="G214" s="249">
        <f>SUM(G190:G213)</f>
        <v>1</v>
      </c>
    </row>
    <row r="215" spans="1:7" ht="15" customHeight="1" x14ac:dyDescent="0.25">
      <c r="A215" s="83"/>
      <c r="B215" s="240" t="s">
        <v>1101</v>
      </c>
      <c r="C215" s="240" t="s">
        <v>1066</v>
      </c>
      <c r="D215" s="240" t="s">
        <v>1067</v>
      </c>
      <c r="E215" s="241"/>
      <c r="F215" s="240" t="s">
        <v>854</v>
      </c>
      <c r="G215" s="240" t="s">
        <v>1068</v>
      </c>
    </row>
    <row r="216" spans="1:7" ht="15.95" customHeight="1" x14ac:dyDescent="0.25">
      <c r="A216" s="77" t="s">
        <v>1102</v>
      </c>
      <c r="B216" s="119" t="s">
        <v>1103</v>
      </c>
      <c r="C216" s="130">
        <v>0.48695652039999998</v>
      </c>
      <c r="D216" s="171"/>
      <c r="E216" s="208"/>
      <c r="F216" s="130"/>
      <c r="G216" s="130"/>
    </row>
    <row r="217" spans="1:7" x14ac:dyDescent="0.25">
      <c r="B217" s="208"/>
      <c r="C217" s="81"/>
      <c r="D217" s="81"/>
      <c r="E217" s="208"/>
      <c r="F217" s="195"/>
      <c r="G217" s="195"/>
    </row>
    <row r="218" spans="1:7" ht="15.95" customHeight="1" x14ac:dyDescent="0.25">
      <c r="B218" s="176" t="s">
        <v>1104</v>
      </c>
      <c r="C218" s="81"/>
      <c r="D218" s="81"/>
      <c r="E218" s="208"/>
      <c r="F218" s="195"/>
      <c r="G218" s="195"/>
    </row>
    <row r="219" spans="1:7" ht="15.95" customHeight="1" x14ac:dyDescent="0.25">
      <c r="A219" s="77" t="s">
        <v>1105</v>
      </c>
      <c r="B219" s="119" t="s">
        <v>1106</v>
      </c>
      <c r="C219" s="134">
        <v>1000.545803438</v>
      </c>
      <c r="D219" s="171">
        <v>9422</v>
      </c>
      <c r="E219" s="208"/>
      <c r="F219" s="246">
        <f t="shared" ref="F219:F226" si="3">IF(OR($C$227=0,NOT(ISNUMBER($C$227)),NOT(ISNUMBER(C219))),"",C219/$C$227)</f>
        <v>0.2340554348930334</v>
      </c>
      <c r="G219" s="246">
        <f t="shared" ref="G219:G226" si="4">IF(OR($D$227=0,NOT(ISNUMBER($D$227)),NOT(ISNUMBER(D219))),"",D219/$D$227)</f>
        <v>0.54807748240358323</v>
      </c>
    </row>
    <row r="220" spans="1:7" ht="15.95" customHeight="1" x14ac:dyDescent="0.25">
      <c r="A220" s="77" t="s">
        <v>1107</v>
      </c>
      <c r="B220" s="119" t="s">
        <v>1108</v>
      </c>
      <c r="C220" s="134">
        <v>725.39595642799998</v>
      </c>
      <c r="D220" s="171">
        <v>3616</v>
      </c>
      <c r="E220" s="208"/>
      <c r="F220" s="246">
        <f t="shared" si="3"/>
        <v>0.16969024853036052</v>
      </c>
      <c r="G220" s="246">
        <f t="shared" si="4"/>
        <v>0.21034262113896807</v>
      </c>
    </row>
    <row r="221" spans="1:7" ht="15.95" customHeight="1" x14ac:dyDescent="0.25">
      <c r="A221" s="77" t="s">
        <v>1109</v>
      </c>
      <c r="B221" s="119" t="s">
        <v>1110</v>
      </c>
      <c r="C221" s="134">
        <v>2548.8822957910002</v>
      </c>
      <c r="D221" s="171">
        <v>4153</v>
      </c>
      <c r="E221" s="208"/>
      <c r="F221" s="246">
        <f t="shared" si="3"/>
        <v>0.5962543165766061</v>
      </c>
      <c r="G221" s="246">
        <f t="shared" si="4"/>
        <v>0.24157989645744868</v>
      </c>
    </row>
    <row r="222" spans="1:7" ht="15.95" customHeight="1" x14ac:dyDescent="0.25">
      <c r="A222" s="77" t="s">
        <v>1111</v>
      </c>
      <c r="B222" s="119" t="s">
        <v>1112</v>
      </c>
      <c r="C222" s="134">
        <v>0</v>
      </c>
      <c r="D222" s="171">
        <v>0</v>
      </c>
      <c r="E222" s="208"/>
      <c r="F222" s="246">
        <f t="shared" si="3"/>
        <v>0</v>
      </c>
      <c r="G222" s="246">
        <f t="shared" si="4"/>
        <v>0</v>
      </c>
    </row>
    <row r="223" spans="1:7" ht="15.95" customHeight="1" x14ac:dyDescent="0.25">
      <c r="A223" s="77" t="s">
        <v>1113</v>
      </c>
      <c r="B223" s="119" t="s">
        <v>1114</v>
      </c>
      <c r="C223" s="134">
        <v>0</v>
      </c>
      <c r="D223" s="171">
        <v>0</v>
      </c>
      <c r="E223" s="208"/>
      <c r="F223" s="246">
        <f t="shared" si="3"/>
        <v>0</v>
      </c>
      <c r="G223" s="246">
        <f t="shared" si="4"/>
        <v>0</v>
      </c>
    </row>
    <row r="224" spans="1:7" ht="15.95" customHeight="1" x14ac:dyDescent="0.25">
      <c r="A224" s="77" t="s">
        <v>1115</v>
      </c>
      <c r="B224" s="119" t="s">
        <v>1116</v>
      </c>
      <c r="C224" s="134">
        <v>0</v>
      </c>
      <c r="D224" s="171">
        <v>0</v>
      </c>
      <c r="E224" s="208"/>
      <c r="F224" s="246">
        <f t="shared" si="3"/>
        <v>0</v>
      </c>
      <c r="G224" s="246">
        <f t="shared" si="4"/>
        <v>0</v>
      </c>
    </row>
    <row r="225" spans="1:7" ht="15.95" customHeight="1" x14ac:dyDescent="0.25">
      <c r="A225" s="77" t="s">
        <v>1117</v>
      </c>
      <c r="B225" s="119" t="s">
        <v>1118</v>
      </c>
      <c r="C225" s="134">
        <v>0</v>
      </c>
      <c r="D225" s="171">
        <v>0</v>
      </c>
      <c r="E225" s="208"/>
      <c r="F225" s="246">
        <f t="shared" si="3"/>
        <v>0</v>
      </c>
      <c r="G225" s="246">
        <f t="shared" si="4"/>
        <v>0</v>
      </c>
    </row>
    <row r="226" spans="1:7" ht="15.95" customHeight="1" x14ac:dyDescent="0.25">
      <c r="A226" s="77" t="s">
        <v>1119</v>
      </c>
      <c r="B226" s="119" t="s">
        <v>1120</v>
      </c>
      <c r="C226" s="134">
        <v>0</v>
      </c>
      <c r="D226" s="171">
        <v>0</v>
      </c>
      <c r="E226" s="208"/>
      <c r="F226" s="246">
        <f t="shared" si="3"/>
        <v>0</v>
      </c>
      <c r="G226" s="246">
        <f t="shared" si="4"/>
        <v>0</v>
      </c>
    </row>
    <row r="227" spans="1:7" ht="15.95" customHeight="1" x14ac:dyDescent="0.25">
      <c r="A227" s="77" t="s">
        <v>1121</v>
      </c>
      <c r="B227" s="247" t="s">
        <v>373</v>
      </c>
      <c r="C227" s="257">
        <f>SUM(C219:C226)</f>
        <v>4274.8240556569999</v>
      </c>
      <c r="D227" s="166">
        <f>SUM(D219:D226)</f>
        <v>17191</v>
      </c>
      <c r="E227" s="208"/>
      <c r="F227" s="245">
        <f>SUM(F219:F226)</f>
        <v>1</v>
      </c>
      <c r="G227" s="245">
        <f>SUM(G219:G226)</f>
        <v>1</v>
      </c>
    </row>
    <row r="228" spans="1:7" ht="15.95" customHeight="1" outlineLevel="1" x14ac:dyDescent="0.25">
      <c r="A228" s="77" t="s">
        <v>1122</v>
      </c>
      <c r="B228" s="163" t="s">
        <v>1123</v>
      </c>
      <c r="C228" s="134"/>
      <c r="D228" s="171"/>
      <c r="E228" s="208"/>
      <c r="F228" s="246" t="str">
        <f t="shared" ref="F228:F233" si="5">IF(OR($C$227=0,NOT(ISNUMBER($C$227)),NOT(ISNUMBER(C228))),"",C228/$C$227)</f>
        <v/>
      </c>
      <c r="G228" s="246" t="str">
        <f t="shared" ref="G228:G233" si="6">IF(OR($D$227=0,NOT(ISNUMBER($D$227)),NOT(ISNUMBER(D228))),"",D228/$D$227)</f>
        <v/>
      </c>
    </row>
    <row r="229" spans="1:7" ht="15.95" customHeight="1" outlineLevel="1" x14ac:dyDescent="0.25">
      <c r="A229" s="77" t="s">
        <v>1124</v>
      </c>
      <c r="B229" s="163" t="s">
        <v>1125</v>
      </c>
      <c r="C229" s="134"/>
      <c r="D229" s="171"/>
      <c r="E229" s="208"/>
      <c r="F229" s="246" t="str">
        <f t="shared" si="5"/>
        <v/>
      </c>
      <c r="G229" s="246" t="str">
        <f t="shared" si="6"/>
        <v/>
      </c>
    </row>
    <row r="230" spans="1:7" ht="15.95" customHeight="1" outlineLevel="1" x14ac:dyDescent="0.25">
      <c r="A230" s="77" t="s">
        <v>1126</v>
      </c>
      <c r="B230" s="163" t="s">
        <v>1127</v>
      </c>
      <c r="C230" s="134"/>
      <c r="D230" s="171"/>
      <c r="E230" s="208"/>
      <c r="F230" s="246" t="str">
        <f t="shared" si="5"/>
        <v/>
      </c>
      <c r="G230" s="246" t="str">
        <f t="shared" si="6"/>
        <v/>
      </c>
    </row>
    <row r="231" spans="1:7" ht="15.95" customHeight="1" outlineLevel="1" x14ac:dyDescent="0.25">
      <c r="A231" s="77" t="s">
        <v>1128</v>
      </c>
      <c r="B231" s="163" t="s">
        <v>1129</v>
      </c>
      <c r="C231" s="134"/>
      <c r="D231" s="171"/>
      <c r="E231" s="208"/>
      <c r="F231" s="246" t="str">
        <f t="shared" si="5"/>
        <v/>
      </c>
      <c r="G231" s="246" t="str">
        <f t="shared" si="6"/>
        <v/>
      </c>
    </row>
    <row r="232" spans="1:7" ht="15.95" customHeight="1" outlineLevel="1" x14ac:dyDescent="0.25">
      <c r="A232" s="77" t="s">
        <v>1130</v>
      </c>
      <c r="B232" s="163" t="s">
        <v>1131</v>
      </c>
      <c r="C232" s="134"/>
      <c r="D232" s="171"/>
      <c r="E232" s="208"/>
      <c r="F232" s="246" t="str">
        <f t="shared" si="5"/>
        <v/>
      </c>
      <c r="G232" s="246" t="str">
        <f t="shared" si="6"/>
        <v/>
      </c>
    </row>
    <row r="233" spans="1:7" ht="15.95" customHeight="1" outlineLevel="1" x14ac:dyDescent="0.25">
      <c r="A233" s="77" t="s">
        <v>1132</v>
      </c>
      <c r="B233" s="163" t="s">
        <v>1133</v>
      </c>
      <c r="C233" s="134"/>
      <c r="D233" s="171"/>
      <c r="E233" s="208"/>
      <c r="F233" s="246" t="str">
        <f t="shared" si="5"/>
        <v/>
      </c>
      <c r="G233" s="246" t="str">
        <f t="shared" si="6"/>
        <v/>
      </c>
    </row>
    <row r="234" spans="1:7" ht="15.95" customHeight="1" outlineLevel="1" x14ac:dyDescent="0.25">
      <c r="A234" s="77" t="s">
        <v>1134</v>
      </c>
      <c r="B234" s="162"/>
      <c r="C234" s="208"/>
      <c r="D234" s="208"/>
      <c r="E234" s="208"/>
      <c r="F234" s="193"/>
      <c r="G234" s="193"/>
    </row>
    <row r="235" spans="1:7" ht="15.95" customHeight="1" outlineLevel="1" x14ac:dyDescent="0.25">
      <c r="A235" s="77" t="s">
        <v>1135</v>
      </c>
      <c r="B235" s="162"/>
      <c r="C235" s="208"/>
      <c r="D235" s="208"/>
      <c r="E235" s="208"/>
      <c r="F235" s="193"/>
      <c r="G235" s="193"/>
    </row>
    <row r="236" spans="1:7" ht="15.95" customHeight="1" outlineLevel="1" x14ac:dyDescent="0.25">
      <c r="A236" s="77" t="s">
        <v>1136</v>
      </c>
      <c r="B236" s="162"/>
      <c r="C236" s="208"/>
      <c r="D236" s="208"/>
      <c r="E236" s="208"/>
      <c r="F236" s="193"/>
      <c r="G236" s="193"/>
    </row>
    <row r="237" spans="1:7" ht="15" customHeight="1" x14ac:dyDescent="0.25">
      <c r="A237" s="83"/>
      <c r="B237" s="240" t="s">
        <v>1137</v>
      </c>
      <c r="C237" s="240" t="s">
        <v>1066</v>
      </c>
      <c r="D237" s="240" t="s">
        <v>1067</v>
      </c>
      <c r="E237" s="241"/>
      <c r="F237" s="240" t="s">
        <v>854</v>
      </c>
      <c r="G237" s="240" t="s">
        <v>1068</v>
      </c>
    </row>
    <row r="238" spans="1:7" ht="15.95" customHeight="1" x14ac:dyDescent="0.25">
      <c r="A238" s="77" t="s">
        <v>1138</v>
      </c>
      <c r="B238" s="119" t="s">
        <v>1103</v>
      </c>
      <c r="C238" s="130" t="s">
        <v>349</v>
      </c>
      <c r="D238" s="130"/>
      <c r="E238" s="208"/>
      <c r="F238" s="195"/>
      <c r="G238" s="195"/>
    </row>
    <row r="239" spans="1:7" x14ac:dyDescent="0.25">
      <c r="B239" s="208"/>
      <c r="C239" s="81"/>
      <c r="D239" s="81"/>
      <c r="E239" s="208"/>
      <c r="F239" s="195"/>
      <c r="G239" s="195"/>
    </row>
    <row r="240" spans="1:7" ht="15.95" customHeight="1" x14ac:dyDescent="0.25">
      <c r="B240" s="176" t="s">
        <v>1104</v>
      </c>
      <c r="C240" s="81"/>
      <c r="D240" s="81"/>
      <c r="E240" s="208"/>
      <c r="F240" s="195"/>
      <c r="G240" s="195"/>
    </row>
    <row r="241" spans="1:7" ht="15.95" customHeight="1" x14ac:dyDescent="0.25">
      <c r="A241" s="77" t="s">
        <v>1139</v>
      </c>
      <c r="B241" s="119" t="s">
        <v>1106</v>
      </c>
      <c r="C241" s="134" t="s">
        <v>349</v>
      </c>
      <c r="D241" s="171" t="s">
        <v>349</v>
      </c>
      <c r="E241" s="208"/>
      <c r="F241" s="246" t="str">
        <f t="shared" ref="F241:F248" si="7">IF($C$249=0,"",IF(C241="[Mark as ND1 if not relevant]","",C241/$C$249))</f>
        <v/>
      </c>
      <c r="G241" s="246" t="str">
        <f t="shared" ref="G241:G248" si="8">IF($D$249=0,"",IF(D241="[Mark as ND1 if not relevant]","",D241/$D$249))</f>
        <v/>
      </c>
    </row>
    <row r="242" spans="1:7" ht="15.95" customHeight="1" x14ac:dyDescent="0.25">
      <c r="A242" s="77" t="s">
        <v>1140</v>
      </c>
      <c r="B242" s="119" t="s">
        <v>1108</v>
      </c>
      <c r="C242" s="134" t="s">
        <v>349</v>
      </c>
      <c r="D242" s="171" t="s">
        <v>349</v>
      </c>
      <c r="E242" s="208"/>
      <c r="F242" s="246" t="str">
        <f t="shared" si="7"/>
        <v/>
      </c>
      <c r="G242" s="246" t="str">
        <f t="shared" si="8"/>
        <v/>
      </c>
    </row>
    <row r="243" spans="1:7" ht="15.95" customHeight="1" x14ac:dyDescent="0.25">
      <c r="A243" s="77" t="s">
        <v>1141</v>
      </c>
      <c r="B243" s="119" t="s">
        <v>1110</v>
      </c>
      <c r="C243" s="134" t="s">
        <v>349</v>
      </c>
      <c r="D243" s="171" t="s">
        <v>349</v>
      </c>
      <c r="E243" s="208"/>
      <c r="F243" s="246" t="str">
        <f t="shared" si="7"/>
        <v/>
      </c>
      <c r="G243" s="246" t="str">
        <f t="shared" si="8"/>
        <v/>
      </c>
    </row>
    <row r="244" spans="1:7" ht="15.95" customHeight="1" x14ac:dyDescent="0.25">
      <c r="A244" s="77" t="s">
        <v>1142</v>
      </c>
      <c r="B244" s="119" t="s">
        <v>1112</v>
      </c>
      <c r="C244" s="134" t="s">
        <v>349</v>
      </c>
      <c r="D244" s="171" t="s">
        <v>349</v>
      </c>
      <c r="E244" s="208"/>
      <c r="F244" s="246" t="str">
        <f t="shared" si="7"/>
        <v/>
      </c>
      <c r="G244" s="246" t="str">
        <f t="shared" si="8"/>
        <v/>
      </c>
    </row>
    <row r="245" spans="1:7" ht="15.95" customHeight="1" x14ac:dyDescent="0.25">
      <c r="A245" s="77" t="s">
        <v>1143</v>
      </c>
      <c r="B245" s="119" t="s">
        <v>1114</v>
      </c>
      <c r="C245" s="134" t="s">
        <v>349</v>
      </c>
      <c r="D245" s="171" t="s">
        <v>349</v>
      </c>
      <c r="E245" s="208"/>
      <c r="F245" s="246" t="str">
        <f t="shared" si="7"/>
        <v/>
      </c>
      <c r="G245" s="246" t="str">
        <f t="shared" si="8"/>
        <v/>
      </c>
    </row>
    <row r="246" spans="1:7" ht="15.95" customHeight="1" x14ac:dyDescent="0.25">
      <c r="A246" s="77" t="s">
        <v>1144</v>
      </c>
      <c r="B246" s="119" t="s">
        <v>1116</v>
      </c>
      <c r="C246" s="134" t="s">
        <v>349</v>
      </c>
      <c r="D246" s="171" t="s">
        <v>349</v>
      </c>
      <c r="E246" s="208"/>
      <c r="F246" s="246" t="str">
        <f t="shared" si="7"/>
        <v/>
      </c>
      <c r="G246" s="246" t="str">
        <f t="shared" si="8"/>
        <v/>
      </c>
    </row>
    <row r="247" spans="1:7" ht="15.95" customHeight="1" x14ac:dyDescent="0.25">
      <c r="A247" s="77" t="s">
        <v>1145</v>
      </c>
      <c r="B247" s="119" t="s">
        <v>1118</v>
      </c>
      <c r="C247" s="134" t="s">
        <v>349</v>
      </c>
      <c r="D247" s="171" t="s">
        <v>349</v>
      </c>
      <c r="E247" s="208"/>
      <c r="F247" s="246" t="str">
        <f t="shared" si="7"/>
        <v/>
      </c>
      <c r="G247" s="246" t="str">
        <f t="shared" si="8"/>
        <v/>
      </c>
    </row>
    <row r="248" spans="1:7" ht="15.95" customHeight="1" x14ac:dyDescent="0.25">
      <c r="A248" s="77" t="s">
        <v>1146</v>
      </c>
      <c r="B248" s="119" t="s">
        <v>1120</v>
      </c>
      <c r="C248" s="134" t="s">
        <v>349</v>
      </c>
      <c r="D248" s="171" t="s">
        <v>349</v>
      </c>
      <c r="E248" s="208"/>
      <c r="F248" s="246" t="str">
        <f t="shared" si="7"/>
        <v/>
      </c>
      <c r="G248" s="246" t="str">
        <f t="shared" si="8"/>
        <v/>
      </c>
    </row>
    <row r="249" spans="1:7" ht="15.95" customHeight="1" x14ac:dyDescent="0.25">
      <c r="A249" s="77" t="s">
        <v>1147</v>
      </c>
      <c r="B249" s="247" t="s">
        <v>373</v>
      </c>
      <c r="C249" s="257">
        <f>SUM(C241:C248)</f>
        <v>0</v>
      </c>
      <c r="D249" s="166">
        <f>SUM(D241:D248)</f>
        <v>0</v>
      </c>
      <c r="E249" s="119"/>
      <c r="F249" s="245">
        <f>SUM(F241:F248)</f>
        <v>0</v>
      </c>
      <c r="G249" s="245">
        <f>SUM(G241:G248)</f>
        <v>0</v>
      </c>
    </row>
    <row r="250" spans="1:7" ht="15.95" customHeight="1" outlineLevel="1" x14ac:dyDescent="0.25">
      <c r="A250" s="77" t="s">
        <v>1148</v>
      </c>
      <c r="B250" s="163" t="s">
        <v>1123</v>
      </c>
      <c r="C250" s="134"/>
      <c r="D250" s="171"/>
      <c r="E250" s="208"/>
      <c r="F250" s="246" t="str">
        <f t="shared" ref="F250:F255" si="9">IF(OR($C$249=0,NOT(ISNUMBER($C$249)),NOT(ISNUMBER(C250))),"",C250/$C$249)</f>
        <v/>
      </c>
      <c r="G250" s="246" t="str">
        <f t="shared" ref="G250:G255" si="10">IF(OR($D$249=0,NOT(ISNUMBER($D$249)),NOT(ISNUMBER(D250))),"",D250/$D$249)</f>
        <v/>
      </c>
    </row>
    <row r="251" spans="1:7" ht="15.95" customHeight="1" outlineLevel="1" x14ac:dyDescent="0.25">
      <c r="A251" s="77" t="s">
        <v>1149</v>
      </c>
      <c r="B251" s="163" t="s">
        <v>1125</v>
      </c>
      <c r="C251" s="134"/>
      <c r="D251" s="171"/>
      <c r="E251" s="208"/>
      <c r="F251" s="246" t="str">
        <f t="shared" si="9"/>
        <v/>
      </c>
      <c r="G251" s="246" t="str">
        <f t="shared" si="10"/>
        <v/>
      </c>
    </row>
    <row r="252" spans="1:7" ht="15.95" customHeight="1" outlineLevel="1" x14ac:dyDescent="0.25">
      <c r="A252" s="77" t="s">
        <v>1150</v>
      </c>
      <c r="B252" s="163" t="s">
        <v>1127</v>
      </c>
      <c r="C252" s="134"/>
      <c r="D252" s="171"/>
      <c r="E252" s="208"/>
      <c r="F252" s="246" t="str">
        <f t="shared" si="9"/>
        <v/>
      </c>
      <c r="G252" s="246" t="str">
        <f t="shared" si="10"/>
        <v/>
      </c>
    </row>
    <row r="253" spans="1:7" ht="15.95" customHeight="1" outlineLevel="1" x14ac:dyDescent="0.25">
      <c r="A253" s="77" t="s">
        <v>1151</v>
      </c>
      <c r="B253" s="163" t="s">
        <v>1129</v>
      </c>
      <c r="C253" s="134"/>
      <c r="D253" s="171"/>
      <c r="E253" s="208"/>
      <c r="F253" s="246" t="str">
        <f t="shared" si="9"/>
        <v/>
      </c>
      <c r="G253" s="246" t="str">
        <f t="shared" si="10"/>
        <v/>
      </c>
    </row>
    <row r="254" spans="1:7" ht="15.95" customHeight="1" outlineLevel="1" x14ac:dyDescent="0.25">
      <c r="A254" s="77" t="s">
        <v>1152</v>
      </c>
      <c r="B254" s="163" t="s">
        <v>1131</v>
      </c>
      <c r="C254" s="134"/>
      <c r="D254" s="171"/>
      <c r="E254" s="208"/>
      <c r="F254" s="246" t="str">
        <f t="shared" si="9"/>
        <v/>
      </c>
      <c r="G254" s="246" t="str">
        <f t="shared" si="10"/>
        <v/>
      </c>
    </row>
    <row r="255" spans="1:7" ht="15.95" customHeight="1" outlineLevel="1" x14ac:dyDescent="0.25">
      <c r="A255" s="77" t="s">
        <v>1153</v>
      </c>
      <c r="B255" s="163" t="s">
        <v>1133</v>
      </c>
      <c r="C255" s="134"/>
      <c r="D255" s="171"/>
      <c r="E255" s="208"/>
      <c r="F255" s="246" t="str">
        <f t="shared" si="9"/>
        <v/>
      </c>
      <c r="G255" s="246" t="str">
        <f t="shared" si="10"/>
        <v/>
      </c>
    </row>
    <row r="256" spans="1:7" ht="15.95" customHeight="1" outlineLevel="1" x14ac:dyDescent="0.25">
      <c r="A256" s="77" t="s">
        <v>1154</v>
      </c>
      <c r="B256" s="162"/>
      <c r="C256" s="208"/>
      <c r="D256" s="208"/>
      <c r="E256" s="208"/>
      <c r="F256" s="181"/>
      <c r="G256" s="181"/>
    </row>
    <row r="257" spans="1:14" ht="15.95" customHeight="1" outlineLevel="1" x14ac:dyDescent="0.25">
      <c r="A257" s="77" t="s">
        <v>1155</v>
      </c>
      <c r="B257" s="162"/>
      <c r="C257" s="208"/>
      <c r="D257" s="208"/>
      <c r="E257" s="208"/>
      <c r="F257" s="181"/>
      <c r="G257" s="181"/>
    </row>
    <row r="258" spans="1:14" ht="15.95" customHeight="1" outlineLevel="1" x14ac:dyDescent="0.25">
      <c r="A258" s="77" t="s">
        <v>1156</v>
      </c>
      <c r="B258" s="162"/>
      <c r="C258" s="208"/>
      <c r="D258" s="208"/>
      <c r="E258" s="208"/>
      <c r="F258" s="181"/>
      <c r="G258" s="181"/>
    </row>
    <row r="259" spans="1:14" ht="15" customHeight="1" x14ac:dyDescent="0.25">
      <c r="A259" s="83"/>
      <c r="B259" s="250" t="s">
        <v>1157</v>
      </c>
      <c r="C259" s="240" t="s">
        <v>854</v>
      </c>
      <c r="D259" s="240"/>
      <c r="E259" s="241"/>
      <c r="F259" s="240"/>
      <c r="G259" s="240"/>
    </row>
    <row r="260" spans="1:14" ht="15.95" customHeight="1" x14ac:dyDescent="0.25">
      <c r="A260" s="77" t="s">
        <v>1158</v>
      </c>
      <c r="B260" s="119" t="s">
        <v>1159</v>
      </c>
      <c r="C260" s="130">
        <v>0.22580199030046758</v>
      </c>
      <c r="D260" s="208"/>
      <c r="E260" s="179"/>
      <c r="F260" s="179"/>
      <c r="G260" s="179"/>
    </row>
    <row r="261" spans="1:14" ht="15.95" customHeight="1" x14ac:dyDescent="0.25">
      <c r="A261" s="77" t="s">
        <v>1160</v>
      </c>
      <c r="B261" s="119" t="s">
        <v>1161</v>
      </c>
      <c r="C261" s="130"/>
      <c r="D261" s="208"/>
      <c r="E261" s="179"/>
      <c r="F261" s="179"/>
      <c r="G261" s="208"/>
    </row>
    <row r="262" spans="1:14" ht="15.95" customHeight="1" x14ac:dyDescent="0.25">
      <c r="A262" s="77" t="s">
        <v>1162</v>
      </c>
      <c r="B262" s="119" t="s">
        <v>1163</v>
      </c>
      <c r="C262" s="130"/>
      <c r="D262" s="208"/>
      <c r="E262" s="179"/>
      <c r="F262" s="179"/>
      <c r="G262" s="208"/>
    </row>
    <row r="263" spans="1:14" ht="15.95" customHeight="1" x14ac:dyDescent="0.25">
      <c r="A263" s="77" t="s">
        <v>1164</v>
      </c>
      <c r="B263" s="119" t="s">
        <v>1165</v>
      </c>
      <c r="C263" s="130"/>
      <c r="D263" s="208"/>
      <c r="E263" s="179"/>
      <c r="F263" s="179"/>
      <c r="G263" s="208"/>
    </row>
    <row r="264" spans="1:14" ht="15.95" customHeight="1" x14ac:dyDescent="0.25">
      <c r="A264" s="77" t="s">
        <v>1166</v>
      </c>
      <c r="B264" s="176" t="s">
        <v>1167</v>
      </c>
      <c r="C264" s="130"/>
      <c r="D264" s="183"/>
      <c r="E264" s="183"/>
      <c r="F264" s="185"/>
      <c r="G264" s="185"/>
      <c r="H264" s="67"/>
      <c r="I264" s="215"/>
      <c r="J264" s="215"/>
      <c r="K264" s="215"/>
      <c r="L264" s="67"/>
      <c r="M264" s="67"/>
      <c r="N264" s="67"/>
    </row>
    <row r="265" spans="1:14" ht="15.95" customHeight="1" x14ac:dyDescent="0.25">
      <c r="A265" s="77" t="s">
        <v>1168</v>
      </c>
      <c r="B265" s="119" t="s">
        <v>371</v>
      </c>
      <c r="C265" s="130">
        <v>0.77419800969953245</v>
      </c>
      <c r="D265" s="208"/>
      <c r="E265" s="179"/>
      <c r="F265" s="179"/>
      <c r="G265" s="208"/>
    </row>
    <row r="266" spans="1:14" ht="15.95" customHeight="1" outlineLevel="1" x14ac:dyDescent="0.25">
      <c r="A266" s="77" t="s">
        <v>1169</v>
      </c>
      <c r="B266" s="163" t="s">
        <v>1170</v>
      </c>
      <c r="C266" s="172"/>
      <c r="D266" s="208"/>
      <c r="E266" s="179"/>
      <c r="F266" s="179"/>
      <c r="G266" s="208"/>
    </row>
    <row r="267" spans="1:14" ht="15.95" customHeight="1" outlineLevel="1" x14ac:dyDescent="0.25">
      <c r="A267" s="77" t="s">
        <v>1171</v>
      </c>
      <c r="B267" s="163" t="s">
        <v>1172</v>
      </c>
      <c r="C267" s="130"/>
      <c r="D267" s="208"/>
      <c r="E267" s="179"/>
      <c r="F267" s="179"/>
      <c r="G267" s="208"/>
    </row>
    <row r="268" spans="1:14" ht="15.95" customHeight="1" outlineLevel="1" x14ac:dyDescent="0.25">
      <c r="A268" s="77" t="s">
        <v>1173</v>
      </c>
      <c r="B268" s="163" t="s">
        <v>1174</v>
      </c>
      <c r="C268" s="130"/>
      <c r="D268" s="208"/>
      <c r="E268" s="179"/>
      <c r="F268" s="179"/>
      <c r="G268" s="208"/>
    </row>
    <row r="269" spans="1:14" ht="15.95" customHeight="1" outlineLevel="1" x14ac:dyDescent="0.25">
      <c r="A269" s="77" t="s">
        <v>1175</v>
      </c>
      <c r="B269" s="163" t="s">
        <v>1176</v>
      </c>
      <c r="C269" s="130"/>
      <c r="D269" s="208"/>
      <c r="E269" s="179"/>
      <c r="F269" s="179"/>
      <c r="G269" s="208"/>
    </row>
    <row r="270" spans="1:14" ht="15.95" customHeight="1" outlineLevel="1" x14ac:dyDescent="0.25">
      <c r="A270" s="77" t="s">
        <v>1177</v>
      </c>
      <c r="B270" s="162" t="s">
        <v>375</v>
      </c>
      <c r="C270" s="130"/>
      <c r="D270" s="208"/>
      <c r="E270" s="179"/>
      <c r="F270" s="179"/>
      <c r="G270" s="208"/>
    </row>
    <row r="271" spans="1:14" ht="15.95" customHeight="1" outlineLevel="1" x14ac:dyDescent="0.25">
      <c r="A271" s="77" t="s">
        <v>1178</v>
      </c>
      <c r="B271" s="162" t="s">
        <v>375</v>
      </c>
      <c r="C271" s="130"/>
      <c r="D271" s="208"/>
      <c r="E271" s="179"/>
      <c r="F271" s="179"/>
      <c r="G271" s="208"/>
    </row>
    <row r="272" spans="1:14" ht="15.95" customHeight="1" outlineLevel="1" x14ac:dyDescent="0.25">
      <c r="A272" s="77" t="s">
        <v>1179</v>
      </c>
      <c r="B272" s="162" t="s">
        <v>375</v>
      </c>
      <c r="C272" s="130"/>
      <c r="D272" s="208"/>
      <c r="E272" s="179"/>
      <c r="F272" s="179"/>
      <c r="G272" s="208"/>
    </row>
    <row r="273" spans="1:7" ht="15.95" customHeight="1" outlineLevel="1" x14ac:dyDescent="0.25">
      <c r="A273" s="77" t="s">
        <v>1180</v>
      </c>
      <c r="B273" s="162" t="s">
        <v>375</v>
      </c>
      <c r="C273" s="130"/>
      <c r="D273" s="208"/>
      <c r="E273" s="179"/>
      <c r="F273" s="179"/>
      <c r="G273" s="208"/>
    </row>
    <row r="274" spans="1:7" ht="15.95" customHeight="1" outlineLevel="1" x14ac:dyDescent="0.25">
      <c r="A274" s="77" t="s">
        <v>1181</v>
      </c>
      <c r="B274" s="162" t="s">
        <v>375</v>
      </c>
      <c r="C274" s="130"/>
      <c r="D274" s="208"/>
      <c r="E274" s="179"/>
      <c r="F274" s="179"/>
      <c r="G274" s="208"/>
    </row>
    <row r="275" spans="1:7" ht="15.95" customHeight="1" outlineLevel="1" x14ac:dyDescent="0.25">
      <c r="A275" s="77" t="s">
        <v>1182</v>
      </c>
      <c r="B275" s="162" t="s">
        <v>375</v>
      </c>
      <c r="C275" s="130"/>
      <c r="D275" s="208"/>
      <c r="E275" s="179"/>
      <c r="F275" s="179"/>
      <c r="G275" s="208"/>
    </row>
    <row r="276" spans="1:7" ht="15" customHeight="1" x14ac:dyDescent="0.25">
      <c r="A276" s="83"/>
      <c r="B276" s="250" t="s">
        <v>1183</v>
      </c>
      <c r="C276" s="240" t="s">
        <v>854</v>
      </c>
      <c r="D276" s="240"/>
      <c r="E276" s="241"/>
      <c r="F276" s="240"/>
      <c r="G276" s="242"/>
    </row>
    <row r="277" spans="1:7" ht="15.95" customHeight="1" x14ac:dyDescent="0.25">
      <c r="A277" s="77" t="s">
        <v>1184</v>
      </c>
      <c r="B277" s="119" t="s">
        <v>1185</v>
      </c>
      <c r="C277" s="379" t="s">
        <v>349</v>
      </c>
      <c r="D277" s="208"/>
      <c r="E277" s="135"/>
      <c r="F277" s="135"/>
      <c r="G277" s="208"/>
    </row>
    <row r="278" spans="1:7" ht="15.95" customHeight="1" x14ac:dyDescent="0.25">
      <c r="A278" s="77" t="s">
        <v>1186</v>
      </c>
      <c r="B278" s="119" t="s">
        <v>1187</v>
      </c>
      <c r="C278" s="379" t="s">
        <v>349</v>
      </c>
      <c r="D278" s="208"/>
      <c r="E278" s="135"/>
      <c r="F278" s="135"/>
      <c r="G278" s="208"/>
    </row>
    <row r="279" spans="1:7" ht="15.95" customHeight="1" x14ac:dyDescent="0.25">
      <c r="A279" s="77" t="s">
        <v>1188</v>
      </c>
      <c r="B279" s="119" t="s">
        <v>371</v>
      </c>
      <c r="C279" s="379" t="s">
        <v>349</v>
      </c>
      <c r="D279" s="208"/>
      <c r="E279" s="135"/>
      <c r="F279" s="135"/>
      <c r="G279" s="208"/>
    </row>
    <row r="280" spans="1:7" ht="15.95" customHeight="1" outlineLevel="1" x14ac:dyDescent="0.25">
      <c r="A280" s="77" t="s">
        <v>1189</v>
      </c>
      <c r="B280" s="81"/>
      <c r="C280" s="130"/>
      <c r="D280" s="208"/>
      <c r="E280" s="135"/>
      <c r="F280" s="135"/>
      <c r="G280" s="208"/>
    </row>
    <row r="281" spans="1:7" ht="15.95" customHeight="1" outlineLevel="1" x14ac:dyDescent="0.25">
      <c r="A281" s="77" t="s">
        <v>1190</v>
      </c>
      <c r="B281" s="81"/>
      <c r="C281" s="130"/>
      <c r="D281" s="208"/>
      <c r="E281" s="135"/>
      <c r="F281" s="135"/>
      <c r="G281" s="208"/>
    </row>
    <row r="282" spans="1:7" ht="15.95" customHeight="1" outlineLevel="1" x14ac:dyDescent="0.25">
      <c r="A282" s="77" t="s">
        <v>1191</v>
      </c>
      <c r="B282" s="81"/>
      <c r="C282" s="130"/>
      <c r="D282" s="208"/>
      <c r="E282" s="135"/>
      <c r="F282" s="135"/>
      <c r="G282" s="208"/>
    </row>
    <row r="283" spans="1:7" ht="15.95" customHeight="1" outlineLevel="1" x14ac:dyDescent="0.25">
      <c r="A283" s="77" t="s">
        <v>1192</v>
      </c>
      <c r="B283" s="81"/>
      <c r="C283" s="130"/>
      <c r="D283" s="208"/>
      <c r="E283" s="135"/>
      <c r="F283" s="135"/>
      <c r="G283" s="208"/>
    </row>
    <row r="284" spans="1:7" ht="15.95" customHeight="1" outlineLevel="1" x14ac:dyDescent="0.25">
      <c r="A284" s="77" t="s">
        <v>1193</v>
      </c>
      <c r="B284" s="81"/>
      <c r="C284" s="130"/>
      <c r="D284" s="208"/>
      <c r="E284" s="135"/>
      <c r="F284" s="135"/>
      <c r="G284" s="208"/>
    </row>
    <row r="285" spans="1:7" ht="15.95" customHeight="1" outlineLevel="1" x14ac:dyDescent="0.25">
      <c r="A285" s="77" t="s">
        <v>1194</v>
      </c>
      <c r="B285" s="81"/>
      <c r="C285" s="130"/>
      <c r="D285" s="208"/>
      <c r="E285" s="135"/>
      <c r="F285" s="135"/>
      <c r="G285" s="208"/>
    </row>
    <row r="286" spans="1:7" s="210" customFormat="1" ht="15.95" customHeight="1" x14ac:dyDescent="0.25">
      <c r="A286" s="84"/>
      <c r="B286" s="239" t="s">
        <v>1195</v>
      </c>
      <c r="C286" s="239" t="s">
        <v>331</v>
      </c>
      <c r="D286" s="239" t="s">
        <v>1196</v>
      </c>
      <c r="E286" s="239"/>
      <c r="F286" s="239" t="s">
        <v>854</v>
      </c>
      <c r="G286" s="239" t="s">
        <v>1197</v>
      </c>
    </row>
    <row r="287" spans="1:7" s="210" customFormat="1" ht="15.95" customHeight="1" x14ac:dyDescent="0.25">
      <c r="A287" s="77" t="s">
        <v>1198</v>
      </c>
      <c r="B287" s="152" t="s">
        <v>1199</v>
      </c>
      <c r="C287" s="379" t="s">
        <v>349</v>
      </c>
      <c r="D287" s="379" t="s">
        <v>349</v>
      </c>
      <c r="E287" s="198"/>
      <c r="F287" s="246" t="str">
        <f t="shared" ref="F287:F304" si="11">IF(OR($C$305=0,NOT(ISNUMBER($C$305)),NOT(ISNUMBER(C287))),"",C287/$C$305)</f>
        <v/>
      </c>
      <c r="G287" s="246" t="str">
        <f t="shared" ref="G287:G304" si="12">IF(OR($D$305=0,NOT(ISNUMBER($D$305)),NOT(ISNUMBER(D287))),"",D287/$D$305)</f>
        <v/>
      </c>
    </row>
    <row r="288" spans="1:7" s="210" customFormat="1" ht="15.95" customHeight="1" x14ac:dyDescent="0.25">
      <c r="A288" s="77" t="s">
        <v>1200</v>
      </c>
      <c r="B288" s="152" t="s">
        <v>1201</v>
      </c>
      <c r="C288" s="379" t="s">
        <v>349</v>
      </c>
      <c r="D288" s="379" t="s">
        <v>349</v>
      </c>
      <c r="E288" s="198"/>
      <c r="F288" s="246" t="str">
        <f t="shared" si="11"/>
        <v/>
      </c>
      <c r="G288" s="246" t="str">
        <f t="shared" si="12"/>
        <v/>
      </c>
    </row>
    <row r="289" spans="1:7" s="210" customFormat="1" ht="15.95" customHeight="1" x14ac:dyDescent="0.25">
      <c r="A289" s="77" t="s">
        <v>1202</v>
      </c>
      <c r="B289" s="152" t="s">
        <v>1203</v>
      </c>
      <c r="C289" s="379" t="s">
        <v>349</v>
      </c>
      <c r="D289" s="379" t="s">
        <v>349</v>
      </c>
      <c r="E289" s="198"/>
      <c r="F289" s="246" t="str">
        <f t="shared" si="11"/>
        <v/>
      </c>
      <c r="G289" s="246" t="str">
        <f t="shared" si="12"/>
        <v/>
      </c>
    </row>
    <row r="290" spans="1:7" s="210" customFormat="1" ht="15.95" customHeight="1" x14ac:dyDescent="0.25">
      <c r="A290" s="77" t="s">
        <v>1204</v>
      </c>
      <c r="B290" s="152" t="s">
        <v>1205</v>
      </c>
      <c r="C290" s="379" t="s">
        <v>349</v>
      </c>
      <c r="D290" s="379" t="s">
        <v>349</v>
      </c>
      <c r="E290" s="198"/>
      <c r="F290" s="246" t="str">
        <f t="shared" si="11"/>
        <v/>
      </c>
      <c r="G290" s="246" t="str">
        <f t="shared" si="12"/>
        <v/>
      </c>
    </row>
    <row r="291" spans="1:7" s="210" customFormat="1" ht="15.95" customHeight="1" x14ac:dyDescent="0.25">
      <c r="A291" s="77" t="s">
        <v>1206</v>
      </c>
      <c r="B291" s="152" t="s">
        <v>1207</v>
      </c>
      <c r="C291" s="379" t="s">
        <v>349</v>
      </c>
      <c r="D291" s="379" t="s">
        <v>349</v>
      </c>
      <c r="E291" s="198"/>
      <c r="F291" s="246" t="str">
        <f t="shared" si="11"/>
        <v/>
      </c>
      <c r="G291" s="246" t="str">
        <f t="shared" si="12"/>
        <v/>
      </c>
    </row>
    <row r="292" spans="1:7" s="210" customFormat="1" ht="15.95" customHeight="1" x14ac:dyDescent="0.25">
      <c r="A292" s="77" t="s">
        <v>1208</v>
      </c>
      <c r="B292" s="152" t="s">
        <v>1209</v>
      </c>
      <c r="C292" s="379" t="s">
        <v>349</v>
      </c>
      <c r="D292" s="379" t="s">
        <v>349</v>
      </c>
      <c r="E292" s="198"/>
      <c r="F292" s="246" t="str">
        <f t="shared" si="11"/>
        <v/>
      </c>
      <c r="G292" s="246" t="str">
        <f t="shared" si="12"/>
        <v/>
      </c>
    </row>
    <row r="293" spans="1:7" s="210" customFormat="1" ht="15.95" customHeight="1" x14ac:dyDescent="0.25">
      <c r="A293" s="77" t="s">
        <v>1210</v>
      </c>
      <c r="B293" s="152" t="s">
        <v>1211</v>
      </c>
      <c r="C293" s="379" t="s">
        <v>349</v>
      </c>
      <c r="D293" s="379" t="s">
        <v>349</v>
      </c>
      <c r="E293" s="198"/>
      <c r="F293" s="246" t="str">
        <f t="shared" si="11"/>
        <v/>
      </c>
      <c r="G293" s="246" t="str">
        <f t="shared" si="12"/>
        <v/>
      </c>
    </row>
    <row r="294" spans="1:7" s="210" customFormat="1" ht="15.95" customHeight="1" x14ac:dyDescent="0.25">
      <c r="A294" s="77" t="s">
        <v>1212</v>
      </c>
      <c r="B294" s="152" t="s">
        <v>1213</v>
      </c>
      <c r="C294" s="379" t="s">
        <v>349</v>
      </c>
      <c r="D294" s="379" t="s">
        <v>349</v>
      </c>
      <c r="E294" s="198"/>
      <c r="F294" s="246" t="str">
        <f t="shared" si="11"/>
        <v/>
      </c>
      <c r="G294" s="246" t="str">
        <f t="shared" si="12"/>
        <v/>
      </c>
    </row>
    <row r="295" spans="1:7" s="210" customFormat="1" ht="15.95" customHeight="1" x14ac:dyDescent="0.25">
      <c r="A295" s="77" t="s">
        <v>1214</v>
      </c>
      <c r="B295" s="152" t="s">
        <v>1215</v>
      </c>
      <c r="C295" s="379" t="s">
        <v>349</v>
      </c>
      <c r="D295" s="379" t="s">
        <v>349</v>
      </c>
      <c r="E295" s="198"/>
      <c r="F295" s="246" t="str">
        <f t="shared" si="11"/>
        <v/>
      </c>
      <c r="G295" s="246" t="str">
        <f t="shared" si="12"/>
        <v/>
      </c>
    </row>
    <row r="296" spans="1:7" s="210" customFormat="1" ht="15.95" customHeight="1" x14ac:dyDescent="0.25">
      <c r="A296" s="77" t="s">
        <v>1216</v>
      </c>
      <c r="B296" s="152" t="s">
        <v>985</v>
      </c>
      <c r="C296" s="379" t="s">
        <v>349</v>
      </c>
      <c r="D296" s="379" t="s">
        <v>349</v>
      </c>
      <c r="E296" s="198"/>
      <c r="F296" s="246" t="str">
        <f t="shared" si="11"/>
        <v/>
      </c>
      <c r="G296" s="246" t="str">
        <f t="shared" si="12"/>
        <v/>
      </c>
    </row>
    <row r="297" spans="1:7" s="210" customFormat="1" ht="15.95" customHeight="1" x14ac:dyDescent="0.25">
      <c r="A297" s="77" t="s">
        <v>1217</v>
      </c>
      <c r="B297" s="152" t="s">
        <v>985</v>
      </c>
      <c r="C297" s="379" t="s">
        <v>349</v>
      </c>
      <c r="D297" s="379" t="s">
        <v>349</v>
      </c>
      <c r="E297" s="198"/>
      <c r="F297" s="246" t="str">
        <f t="shared" si="11"/>
        <v/>
      </c>
      <c r="G297" s="246" t="str">
        <f t="shared" si="12"/>
        <v/>
      </c>
    </row>
    <row r="298" spans="1:7" s="210" customFormat="1" ht="15.95" customHeight="1" x14ac:dyDescent="0.25">
      <c r="A298" s="77" t="s">
        <v>1218</v>
      </c>
      <c r="B298" s="152" t="s">
        <v>985</v>
      </c>
      <c r="C298" s="379" t="s">
        <v>349</v>
      </c>
      <c r="D298" s="379" t="s">
        <v>349</v>
      </c>
      <c r="E298" s="198"/>
      <c r="F298" s="246" t="str">
        <f t="shared" si="11"/>
        <v/>
      </c>
      <c r="G298" s="246" t="str">
        <f t="shared" si="12"/>
        <v/>
      </c>
    </row>
    <row r="299" spans="1:7" s="210" customFormat="1" ht="15.95" customHeight="1" x14ac:dyDescent="0.25">
      <c r="A299" s="77" t="s">
        <v>1219</v>
      </c>
      <c r="B299" s="152" t="s">
        <v>985</v>
      </c>
      <c r="C299" s="379" t="s">
        <v>349</v>
      </c>
      <c r="D299" s="379" t="s">
        <v>349</v>
      </c>
      <c r="E299" s="198"/>
      <c r="F299" s="246" t="str">
        <f t="shared" si="11"/>
        <v/>
      </c>
      <c r="G299" s="246" t="str">
        <f t="shared" si="12"/>
        <v/>
      </c>
    </row>
    <row r="300" spans="1:7" s="210" customFormat="1" ht="15.95" customHeight="1" x14ac:dyDescent="0.25">
      <c r="A300" s="77" t="s">
        <v>1220</v>
      </c>
      <c r="B300" s="152" t="s">
        <v>985</v>
      </c>
      <c r="C300" s="379" t="s">
        <v>349</v>
      </c>
      <c r="D300" s="379" t="s">
        <v>349</v>
      </c>
      <c r="E300" s="198"/>
      <c r="F300" s="246" t="str">
        <f t="shared" si="11"/>
        <v/>
      </c>
      <c r="G300" s="246" t="str">
        <f t="shared" si="12"/>
        <v/>
      </c>
    </row>
    <row r="301" spans="1:7" s="210" customFormat="1" ht="15.95" customHeight="1" x14ac:dyDescent="0.25">
      <c r="A301" s="77" t="s">
        <v>1221</v>
      </c>
      <c r="B301" s="152" t="s">
        <v>985</v>
      </c>
      <c r="C301" s="379" t="s">
        <v>349</v>
      </c>
      <c r="D301" s="379" t="s">
        <v>349</v>
      </c>
      <c r="E301" s="198"/>
      <c r="F301" s="246" t="str">
        <f t="shared" si="11"/>
        <v/>
      </c>
      <c r="G301" s="246" t="str">
        <f t="shared" si="12"/>
        <v/>
      </c>
    </row>
    <row r="302" spans="1:7" s="210" customFormat="1" ht="15.95" customHeight="1" x14ac:dyDescent="0.25">
      <c r="A302" s="77" t="s">
        <v>1222</v>
      </c>
      <c r="B302" s="152" t="s">
        <v>985</v>
      </c>
      <c r="C302" s="379" t="s">
        <v>349</v>
      </c>
      <c r="D302" s="379" t="s">
        <v>349</v>
      </c>
      <c r="E302" s="198"/>
      <c r="F302" s="246" t="str">
        <f t="shared" si="11"/>
        <v/>
      </c>
      <c r="G302" s="246" t="str">
        <f t="shared" si="12"/>
        <v/>
      </c>
    </row>
    <row r="303" spans="1:7" s="210" customFormat="1" ht="15.95" customHeight="1" x14ac:dyDescent="0.25">
      <c r="A303" s="77" t="s">
        <v>1223</v>
      </c>
      <c r="B303" s="152" t="s">
        <v>985</v>
      </c>
      <c r="C303" s="379" t="s">
        <v>349</v>
      </c>
      <c r="D303" s="379" t="s">
        <v>349</v>
      </c>
      <c r="E303" s="198"/>
      <c r="F303" s="246" t="str">
        <f t="shared" si="11"/>
        <v/>
      </c>
      <c r="G303" s="246" t="str">
        <f t="shared" si="12"/>
        <v/>
      </c>
    </row>
    <row r="304" spans="1:7" s="210" customFormat="1" ht="15.95" customHeight="1" x14ac:dyDescent="0.25">
      <c r="A304" s="77" t="s">
        <v>1224</v>
      </c>
      <c r="B304" s="176" t="s">
        <v>1225</v>
      </c>
      <c r="C304" s="134">
        <v>0</v>
      </c>
      <c r="D304" s="171">
        <v>0</v>
      </c>
      <c r="E304" s="198"/>
      <c r="F304" s="246" t="str">
        <f t="shared" si="11"/>
        <v/>
      </c>
      <c r="G304" s="246" t="str">
        <f t="shared" si="12"/>
        <v/>
      </c>
    </row>
    <row r="305" spans="1:7" s="210" customFormat="1" ht="15.95" customHeight="1" x14ac:dyDescent="0.25">
      <c r="A305" s="77" t="s">
        <v>1226</v>
      </c>
      <c r="B305" s="176" t="s">
        <v>373</v>
      </c>
      <c r="C305" s="257">
        <f>SUM(C287:C304)</f>
        <v>0</v>
      </c>
      <c r="D305" s="119">
        <f>SUM(D287:D304)</f>
        <v>0</v>
      </c>
      <c r="E305" s="198"/>
      <c r="F305" s="273">
        <f>SUM(F287:F304)</f>
        <v>0</v>
      </c>
      <c r="G305" s="273">
        <f>SUM(G287:G304)</f>
        <v>0</v>
      </c>
    </row>
    <row r="306" spans="1:7" s="210" customFormat="1" ht="15.95" customHeight="1" x14ac:dyDescent="0.25">
      <c r="A306" s="77" t="s">
        <v>1227</v>
      </c>
      <c r="B306" s="152"/>
      <c r="C306" s="81"/>
      <c r="D306" s="81"/>
      <c r="E306" s="198"/>
      <c r="F306" s="198"/>
      <c r="G306" s="198"/>
    </row>
    <row r="307" spans="1:7" s="210" customFormat="1" ht="15.95" customHeight="1" x14ac:dyDescent="0.25">
      <c r="A307" s="77" t="s">
        <v>1228</v>
      </c>
      <c r="B307" s="152"/>
      <c r="C307" s="81"/>
      <c r="D307" s="81"/>
      <c r="E307" s="198"/>
      <c r="F307" s="198"/>
      <c r="G307" s="198"/>
    </row>
    <row r="308" spans="1:7" s="210" customFormat="1" ht="15.95" customHeight="1" x14ac:dyDescent="0.25">
      <c r="A308" s="77" t="s">
        <v>1229</v>
      </c>
      <c r="B308" s="152"/>
      <c r="C308" s="81"/>
      <c r="D308" s="81"/>
      <c r="E308" s="198"/>
      <c r="F308" s="198"/>
      <c r="G308" s="198"/>
    </row>
    <row r="309" spans="1:7" s="210" customFormat="1" ht="15.95" customHeight="1" x14ac:dyDescent="0.25">
      <c r="A309" s="84"/>
      <c r="B309" s="239" t="s">
        <v>1230</v>
      </c>
      <c r="C309" s="239" t="s">
        <v>331</v>
      </c>
      <c r="D309" s="239" t="s">
        <v>1196</v>
      </c>
      <c r="E309" s="239"/>
      <c r="F309" s="239" t="s">
        <v>854</v>
      </c>
      <c r="G309" s="239" t="s">
        <v>1197</v>
      </c>
    </row>
    <row r="310" spans="1:7" s="210" customFormat="1" ht="15.95" customHeight="1" x14ac:dyDescent="0.25">
      <c r="A310" s="77" t="s">
        <v>1231</v>
      </c>
      <c r="B310" s="152" t="s">
        <v>1232</v>
      </c>
      <c r="C310" s="134">
        <v>0</v>
      </c>
      <c r="D310" s="171">
        <v>0</v>
      </c>
      <c r="E310" s="198"/>
      <c r="F310" s="246" t="str">
        <f t="shared" ref="F310:F327" si="13">IF(OR($C$328=0,NOT(ISNUMBER($C$328)),NOT(ISNUMBER(C310))),"",C310/$C$328)</f>
        <v/>
      </c>
      <c r="G310" s="246" t="str">
        <f t="shared" ref="G310:G327" si="14">IF(OR($D$328=0,NOT(ISNUMBER($D$328)),NOT(ISNUMBER(D310))),"",D310/$D$328)</f>
        <v/>
      </c>
    </row>
    <row r="311" spans="1:7" s="210" customFormat="1" ht="15.95" customHeight="1" x14ac:dyDescent="0.25">
      <c r="A311" s="77" t="s">
        <v>1233</v>
      </c>
      <c r="B311" s="152" t="s">
        <v>1234</v>
      </c>
      <c r="C311" s="134">
        <v>0</v>
      </c>
      <c r="D311" s="171">
        <v>0</v>
      </c>
      <c r="E311" s="198"/>
      <c r="F311" s="246" t="str">
        <f t="shared" si="13"/>
        <v/>
      </c>
      <c r="G311" s="246" t="str">
        <f t="shared" si="14"/>
        <v/>
      </c>
    </row>
    <row r="312" spans="1:7" s="210" customFormat="1" ht="15.95" customHeight="1" x14ac:dyDescent="0.25">
      <c r="A312" s="77" t="s">
        <v>1235</v>
      </c>
      <c r="B312" s="152" t="s">
        <v>1236</v>
      </c>
      <c r="C312" s="134">
        <v>0</v>
      </c>
      <c r="D312" s="171">
        <v>0</v>
      </c>
      <c r="E312" s="198"/>
      <c r="F312" s="246" t="str">
        <f t="shared" si="13"/>
        <v/>
      </c>
      <c r="G312" s="246" t="str">
        <f t="shared" si="14"/>
        <v/>
      </c>
    </row>
    <row r="313" spans="1:7" s="210" customFormat="1" ht="15.95" customHeight="1" x14ac:dyDescent="0.25">
      <c r="A313" s="77" t="s">
        <v>1237</v>
      </c>
      <c r="B313" s="152" t="s">
        <v>1238</v>
      </c>
      <c r="C313" s="134">
        <v>0</v>
      </c>
      <c r="D313" s="171">
        <v>0</v>
      </c>
      <c r="E313" s="198"/>
      <c r="F313" s="246" t="str">
        <f t="shared" si="13"/>
        <v/>
      </c>
      <c r="G313" s="246" t="str">
        <f t="shared" si="14"/>
        <v/>
      </c>
    </row>
    <row r="314" spans="1:7" s="210" customFormat="1" ht="15.95" customHeight="1" x14ac:dyDescent="0.25">
      <c r="A314" s="77" t="s">
        <v>1239</v>
      </c>
      <c r="B314" s="152" t="s">
        <v>1240</v>
      </c>
      <c r="C314" s="134">
        <v>0</v>
      </c>
      <c r="D314" s="171">
        <v>0</v>
      </c>
      <c r="E314" s="198"/>
      <c r="F314" s="246" t="str">
        <f t="shared" si="13"/>
        <v/>
      </c>
      <c r="G314" s="246" t="str">
        <f t="shared" si="14"/>
        <v/>
      </c>
    </row>
    <row r="315" spans="1:7" s="210" customFormat="1" ht="15.95" customHeight="1" x14ac:dyDescent="0.25">
      <c r="A315" s="77" t="s">
        <v>1241</v>
      </c>
      <c r="B315" s="152" t="s">
        <v>1242</v>
      </c>
      <c r="C315" s="134">
        <v>0</v>
      </c>
      <c r="D315" s="171">
        <v>0</v>
      </c>
      <c r="E315" s="198"/>
      <c r="F315" s="246" t="str">
        <f t="shared" si="13"/>
        <v/>
      </c>
      <c r="G315" s="246" t="str">
        <f t="shared" si="14"/>
        <v/>
      </c>
    </row>
    <row r="316" spans="1:7" s="210" customFormat="1" ht="15.95" customHeight="1" x14ac:dyDescent="0.25">
      <c r="A316" s="77" t="s">
        <v>1243</v>
      </c>
      <c r="B316" s="152" t="s">
        <v>1244</v>
      </c>
      <c r="C316" s="134">
        <v>0</v>
      </c>
      <c r="D316" s="171">
        <v>0</v>
      </c>
      <c r="E316" s="198"/>
      <c r="F316" s="246" t="str">
        <f t="shared" si="13"/>
        <v/>
      </c>
      <c r="G316" s="246" t="str">
        <f t="shared" si="14"/>
        <v/>
      </c>
    </row>
    <row r="317" spans="1:7" s="210" customFormat="1" ht="15.95" customHeight="1" x14ac:dyDescent="0.25">
      <c r="A317" s="77" t="s">
        <v>1245</v>
      </c>
      <c r="B317" s="152" t="s">
        <v>1246</v>
      </c>
      <c r="C317" s="134">
        <v>0</v>
      </c>
      <c r="D317" s="171">
        <v>0</v>
      </c>
      <c r="E317" s="198"/>
      <c r="F317" s="246" t="str">
        <f t="shared" si="13"/>
        <v/>
      </c>
      <c r="G317" s="246" t="str">
        <f t="shared" si="14"/>
        <v/>
      </c>
    </row>
    <row r="318" spans="1:7" s="210" customFormat="1" ht="15.95" customHeight="1" x14ac:dyDescent="0.25">
      <c r="A318" s="77" t="s">
        <v>1247</v>
      </c>
      <c r="B318" s="152" t="s">
        <v>1248</v>
      </c>
      <c r="C318" s="134">
        <v>0</v>
      </c>
      <c r="D318" s="171">
        <v>0</v>
      </c>
      <c r="E318" s="198"/>
      <c r="F318" s="246" t="str">
        <f t="shared" si="13"/>
        <v/>
      </c>
      <c r="G318" s="246" t="str">
        <f t="shared" si="14"/>
        <v/>
      </c>
    </row>
    <row r="319" spans="1:7" s="210" customFormat="1" ht="15.95" customHeight="1" x14ac:dyDescent="0.25">
      <c r="A319" s="77" t="s">
        <v>1249</v>
      </c>
      <c r="B319" s="152" t="s">
        <v>985</v>
      </c>
      <c r="C319" s="134"/>
      <c r="D319" s="171"/>
      <c r="E319" s="198"/>
      <c r="F319" s="246" t="str">
        <f t="shared" si="13"/>
        <v/>
      </c>
      <c r="G319" s="246" t="str">
        <f t="shared" si="14"/>
        <v/>
      </c>
    </row>
    <row r="320" spans="1:7" s="210" customFormat="1" ht="15.95" customHeight="1" x14ac:dyDescent="0.25">
      <c r="A320" s="77" t="s">
        <v>1250</v>
      </c>
      <c r="B320" s="152" t="s">
        <v>985</v>
      </c>
      <c r="C320" s="134"/>
      <c r="D320" s="171"/>
      <c r="E320" s="198"/>
      <c r="F320" s="246" t="str">
        <f t="shared" si="13"/>
        <v/>
      </c>
      <c r="G320" s="246" t="str">
        <f t="shared" si="14"/>
        <v/>
      </c>
    </row>
    <row r="321" spans="1:7" s="210" customFormat="1" ht="15.95" customHeight="1" x14ac:dyDescent="0.25">
      <c r="A321" s="77" t="s">
        <v>1251</v>
      </c>
      <c r="B321" s="152" t="s">
        <v>985</v>
      </c>
      <c r="C321" s="134"/>
      <c r="D321" s="171"/>
      <c r="E321" s="198"/>
      <c r="F321" s="246" t="str">
        <f t="shared" si="13"/>
        <v/>
      </c>
      <c r="G321" s="246" t="str">
        <f t="shared" si="14"/>
        <v/>
      </c>
    </row>
    <row r="322" spans="1:7" s="210" customFormat="1" ht="15.95" customHeight="1" x14ac:dyDescent="0.25">
      <c r="A322" s="77" t="s">
        <v>1252</v>
      </c>
      <c r="B322" s="152" t="s">
        <v>985</v>
      </c>
      <c r="C322" s="134"/>
      <c r="D322" s="171"/>
      <c r="E322" s="198"/>
      <c r="F322" s="246" t="str">
        <f t="shared" si="13"/>
        <v/>
      </c>
      <c r="G322" s="246" t="str">
        <f t="shared" si="14"/>
        <v/>
      </c>
    </row>
    <row r="323" spans="1:7" s="210" customFormat="1" ht="15.95" customHeight="1" x14ac:dyDescent="0.25">
      <c r="A323" s="77" t="s">
        <v>1253</v>
      </c>
      <c r="B323" s="152" t="s">
        <v>985</v>
      </c>
      <c r="C323" s="134"/>
      <c r="D323" s="171"/>
      <c r="E323" s="198"/>
      <c r="F323" s="246" t="str">
        <f t="shared" si="13"/>
        <v/>
      </c>
      <c r="G323" s="246" t="str">
        <f t="shared" si="14"/>
        <v/>
      </c>
    </row>
    <row r="324" spans="1:7" s="210" customFormat="1" ht="15.95" customHeight="1" x14ac:dyDescent="0.25">
      <c r="A324" s="77" t="s">
        <v>1254</v>
      </c>
      <c r="B324" s="152" t="s">
        <v>985</v>
      </c>
      <c r="C324" s="134"/>
      <c r="D324" s="171"/>
      <c r="E324" s="198"/>
      <c r="F324" s="246" t="str">
        <f t="shared" si="13"/>
        <v/>
      </c>
      <c r="G324" s="246" t="str">
        <f t="shared" si="14"/>
        <v/>
      </c>
    </row>
    <row r="325" spans="1:7" s="210" customFormat="1" ht="15.95" customHeight="1" x14ac:dyDescent="0.25">
      <c r="A325" s="77" t="s">
        <v>1255</v>
      </c>
      <c r="B325" s="152" t="s">
        <v>985</v>
      </c>
      <c r="C325" s="134"/>
      <c r="D325" s="171"/>
      <c r="E325" s="198"/>
      <c r="F325" s="246" t="str">
        <f t="shared" si="13"/>
        <v/>
      </c>
      <c r="G325" s="246" t="str">
        <f t="shared" si="14"/>
        <v/>
      </c>
    </row>
    <row r="326" spans="1:7" s="210" customFormat="1" ht="15.95" customHeight="1" x14ac:dyDescent="0.25">
      <c r="A326" s="77" t="s">
        <v>1256</v>
      </c>
      <c r="B326" s="152" t="s">
        <v>985</v>
      </c>
      <c r="C326" s="134"/>
      <c r="D326" s="171"/>
      <c r="E326" s="198"/>
      <c r="F326" s="246" t="str">
        <f t="shared" si="13"/>
        <v/>
      </c>
      <c r="G326" s="246" t="str">
        <f t="shared" si="14"/>
        <v/>
      </c>
    </row>
    <row r="327" spans="1:7" s="210" customFormat="1" ht="15.95" customHeight="1" x14ac:dyDescent="0.25">
      <c r="A327" s="77" t="s">
        <v>1257</v>
      </c>
      <c r="B327" s="176" t="s">
        <v>1225</v>
      </c>
      <c r="C327" s="134"/>
      <c r="D327" s="171"/>
      <c r="E327" s="198"/>
      <c r="F327" s="246" t="str">
        <f t="shared" si="13"/>
        <v/>
      </c>
      <c r="G327" s="246" t="str">
        <f t="shared" si="14"/>
        <v/>
      </c>
    </row>
    <row r="328" spans="1:7" s="210" customFormat="1" ht="15.95" customHeight="1" x14ac:dyDescent="0.25">
      <c r="A328" s="77" t="s">
        <v>1258</v>
      </c>
      <c r="B328" s="176" t="s">
        <v>373</v>
      </c>
      <c r="C328" s="257">
        <f>SUM(C310:C327)</f>
        <v>0</v>
      </c>
      <c r="D328" s="119">
        <f>SUM(D310:D327)</f>
        <v>0</v>
      </c>
      <c r="E328" s="198"/>
      <c r="F328" s="273">
        <f>SUM(F310:F327)</f>
        <v>0</v>
      </c>
      <c r="G328" s="273">
        <f>SUM(G310:G327)</f>
        <v>0</v>
      </c>
    </row>
    <row r="329" spans="1:7" s="210" customFormat="1" ht="15.95" customHeight="1" x14ac:dyDescent="0.25">
      <c r="A329" s="77" t="s">
        <v>1259</v>
      </c>
      <c r="B329" s="152"/>
      <c r="C329" s="81"/>
      <c r="D329" s="81"/>
      <c r="E329" s="198"/>
      <c r="F329" s="198"/>
      <c r="G329" s="198"/>
    </row>
    <row r="330" spans="1:7" s="210" customFormat="1" ht="15.95" customHeight="1" x14ac:dyDescent="0.25">
      <c r="A330" s="77" t="s">
        <v>1260</v>
      </c>
      <c r="B330" s="152"/>
      <c r="C330" s="81"/>
      <c r="D330" s="81"/>
      <c r="E330" s="198"/>
      <c r="F330" s="198"/>
      <c r="G330" s="198"/>
    </row>
    <row r="331" spans="1:7" s="210" customFormat="1" ht="15.95" customHeight="1" x14ac:dyDescent="0.25">
      <c r="A331" s="77" t="s">
        <v>1261</v>
      </c>
      <c r="B331" s="152"/>
      <c r="C331" s="81"/>
      <c r="D331" s="81"/>
      <c r="E331" s="198"/>
      <c r="F331" s="198"/>
      <c r="G331" s="198"/>
    </row>
    <row r="332" spans="1:7" s="210" customFormat="1" ht="15.95" customHeight="1" x14ac:dyDescent="0.25">
      <c r="A332" s="84"/>
      <c r="B332" s="239" t="s">
        <v>1262</v>
      </c>
      <c r="C332" s="239" t="s">
        <v>331</v>
      </c>
      <c r="D332" s="239" t="s">
        <v>1196</v>
      </c>
      <c r="E332" s="239"/>
      <c r="F332" s="239" t="s">
        <v>854</v>
      </c>
      <c r="G332" s="239" t="s">
        <v>1197</v>
      </c>
    </row>
    <row r="333" spans="1:7" s="210" customFormat="1" ht="15.95" customHeight="1" x14ac:dyDescent="0.25">
      <c r="A333" s="77" t="s">
        <v>1263</v>
      </c>
      <c r="B333" s="176" t="s">
        <v>1264</v>
      </c>
      <c r="C333" s="134" t="s">
        <v>349</v>
      </c>
      <c r="D333" s="171" t="s">
        <v>349</v>
      </c>
      <c r="E333" s="198"/>
      <c r="F333" s="246" t="str">
        <f t="shared" ref="F333:F345" si="15">IF(OR($C$346=0,NOT(ISNUMBER($C$346)),NOT(ISNUMBER(C333))),"",C333/$C$346)</f>
        <v/>
      </c>
      <c r="G333" s="246" t="str">
        <f t="shared" ref="G333:G345" si="16">IF(OR($D$346=0,NOT(ISNUMBER($D$346)),NOT(ISNUMBER(D333))),"",D333/$D$346)</f>
        <v/>
      </c>
    </row>
    <row r="334" spans="1:7" s="210" customFormat="1" ht="15.95" customHeight="1" x14ac:dyDescent="0.25">
      <c r="A334" s="77" t="s">
        <v>1265</v>
      </c>
      <c r="B334" s="176" t="s">
        <v>1266</v>
      </c>
      <c r="C334" s="134" t="s">
        <v>349</v>
      </c>
      <c r="D334" s="171" t="s">
        <v>349</v>
      </c>
      <c r="E334" s="198"/>
      <c r="F334" s="246" t="str">
        <f t="shared" si="15"/>
        <v/>
      </c>
      <c r="G334" s="246" t="str">
        <f t="shared" si="16"/>
        <v/>
      </c>
    </row>
    <row r="335" spans="1:7" s="210" customFormat="1" ht="15.95" customHeight="1" x14ac:dyDescent="0.25">
      <c r="A335" s="77" t="s">
        <v>1267</v>
      </c>
      <c r="B335" s="176" t="s">
        <v>1268</v>
      </c>
      <c r="C335" s="134" t="s">
        <v>349</v>
      </c>
      <c r="D335" s="171" t="s">
        <v>349</v>
      </c>
      <c r="E335" s="198"/>
      <c r="F335" s="246" t="str">
        <f t="shared" si="15"/>
        <v/>
      </c>
      <c r="G335" s="246" t="str">
        <f t="shared" si="16"/>
        <v/>
      </c>
    </row>
    <row r="336" spans="1:7" s="210" customFormat="1" ht="15.95" customHeight="1" x14ac:dyDescent="0.25">
      <c r="A336" s="77" t="s">
        <v>1269</v>
      </c>
      <c r="B336" s="176" t="s">
        <v>1270</v>
      </c>
      <c r="C336" s="134" t="s">
        <v>349</v>
      </c>
      <c r="D336" s="171" t="s">
        <v>349</v>
      </c>
      <c r="E336" s="198"/>
      <c r="F336" s="246" t="str">
        <f t="shared" si="15"/>
        <v/>
      </c>
      <c r="G336" s="246" t="str">
        <f t="shared" si="16"/>
        <v/>
      </c>
    </row>
    <row r="337" spans="1:7" s="210" customFormat="1" ht="15.95" customHeight="1" x14ac:dyDescent="0.25">
      <c r="A337" s="77" t="s">
        <v>1271</v>
      </c>
      <c r="B337" s="176" t="s">
        <v>1272</v>
      </c>
      <c r="C337" s="134" t="s">
        <v>349</v>
      </c>
      <c r="D337" s="171" t="s">
        <v>349</v>
      </c>
      <c r="E337" s="198"/>
      <c r="F337" s="246" t="str">
        <f t="shared" si="15"/>
        <v/>
      </c>
      <c r="G337" s="246" t="str">
        <f t="shared" si="16"/>
        <v/>
      </c>
    </row>
    <row r="338" spans="1:7" s="210" customFormat="1" ht="15.95" customHeight="1" x14ac:dyDescent="0.25">
      <c r="A338" s="77" t="s">
        <v>1273</v>
      </c>
      <c r="B338" s="176" t="s">
        <v>1274</v>
      </c>
      <c r="C338" s="134" t="s">
        <v>349</v>
      </c>
      <c r="D338" s="171" t="s">
        <v>349</v>
      </c>
      <c r="E338" s="198"/>
      <c r="F338" s="246" t="str">
        <f t="shared" si="15"/>
        <v/>
      </c>
      <c r="G338" s="246" t="str">
        <f t="shared" si="16"/>
        <v/>
      </c>
    </row>
    <row r="339" spans="1:7" s="210" customFormat="1" ht="15.95" customHeight="1" x14ac:dyDescent="0.25">
      <c r="A339" s="77" t="s">
        <v>1275</v>
      </c>
      <c r="B339" s="176" t="s">
        <v>1276</v>
      </c>
      <c r="C339" s="134" t="s">
        <v>349</v>
      </c>
      <c r="D339" s="171" t="s">
        <v>349</v>
      </c>
      <c r="E339" s="198"/>
      <c r="F339" s="246" t="str">
        <f t="shared" si="15"/>
        <v/>
      </c>
      <c r="G339" s="246" t="str">
        <f t="shared" si="16"/>
        <v/>
      </c>
    </row>
    <row r="340" spans="1:7" s="210" customFormat="1" ht="15.95" customHeight="1" x14ac:dyDescent="0.25">
      <c r="A340" s="77" t="s">
        <v>1277</v>
      </c>
      <c r="B340" s="176" t="s">
        <v>1278</v>
      </c>
      <c r="C340" s="134" t="s">
        <v>349</v>
      </c>
      <c r="D340" s="171" t="s">
        <v>349</v>
      </c>
      <c r="E340" s="198"/>
      <c r="F340" s="246" t="str">
        <f t="shared" si="15"/>
        <v/>
      </c>
      <c r="G340" s="246" t="str">
        <f t="shared" si="16"/>
        <v/>
      </c>
    </row>
    <row r="341" spans="1:7" s="210" customFormat="1" ht="15.95" customHeight="1" x14ac:dyDescent="0.25">
      <c r="A341" s="77" t="s">
        <v>1279</v>
      </c>
      <c r="B341" s="176" t="s">
        <v>1280</v>
      </c>
      <c r="C341" s="134" t="s">
        <v>349</v>
      </c>
      <c r="D341" s="171" t="s">
        <v>349</v>
      </c>
      <c r="E341" s="198"/>
      <c r="F341" s="246" t="str">
        <f t="shared" si="15"/>
        <v/>
      </c>
      <c r="G341" s="246" t="str">
        <f t="shared" si="16"/>
        <v/>
      </c>
    </row>
    <row r="342" spans="1:7" s="210" customFormat="1" ht="15.95" customHeight="1" x14ac:dyDescent="0.25">
      <c r="A342" s="77" t="s">
        <v>1281</v>
      </c>
      <c r="B342" s="119" t="s">
        <v>1282</v>
      </c>
      <c r="C342" s="134" t="s">
        <v>349</v>
      </c>
      <c r="D342" s="171" t="s">
        <v>349</v>
      </c>
      <c r="E342" s="208"/>
      <c r="F342" s="246" t="str">
        <f t="shared" si="15"/>
        <v/>
      </c>
      <c r="G342" s="246" t="str">
        <f t="shared" si="16"/>
        <v/>
      </c>
    </row>
    <row r="343" spans="1:7" s="210" customFormat="1" ht="15.95" customHeight="1" x14ac:dyDescent="0.25">
      <c r="A343" s="77" t="s">
        <v>1283</v>
      </c>
      <c r="B343" s="119" t="s">
        <v>1284</v>
      </c>
      <c r="C343" s="134" t="s">
        <v>349</v>
      </c>
      <c r="D343" s="171" t="s">
        <v>349</v>
      </c>
      <c r="E343" s="208"/>
      <c r="F343" s="246" t="str">
        <f t="shared" si="15"/>
        <v/>
      </c>
      <c r="G343" s="246" t="str">
        <f t="shared" si="16"/>
        <v/>
      </c>
    </row>
    <row r="344" spans="1:7" s="210" customFormat="1" ht="15.95" customHeight="1" x14ac:dyDescent="0.25">
      <c r="A344" s="77" t="s">
        <v>1285</v>
      </c>
      <c r="B344" s="176" t="s">
        <v>1286</v>
      </c>
      <c r="C344" s="134" t="s">
        <v>349</v>
      </c>
      <c r="D344" s="171" t="s">
        <v>349</v>
      </c>
      <c r="E344" s="198"/>
      <c r="F344" s="246" t="str">
        <f t="shared" si="15"/>
        <v/>
      </c>
      <c r="G344" s="246" t="str">
        <f t="shared" si="16"/>
        <v/>
      </c>
    </row>
    <row r="345" spans="1:7" s="210" customFormat="1" ht="15.95" customHeight="1" x14ac:dyDescent="0.25">
      <c r="A345" s="77" t="s">
        <v>1287</v>
      </c>
      <c r="B345" s="119" t="s">
        <v>1225</v>
      </c>
      <c r="C345" s="134" t="s">
        <v>349</v>
      </c>
      <c r="D345" s="171" t="s">
        <v>349</v>
      </c>
      <c r="E345" s="208"/>
      <c r="F345" s="246" t="str">
        <f t="shared" si="15"/>
        <v/>
      </c>
      <c r="G345" s="246" t="str">
        <f t="shared" si="16"/>
        <v/>
      </c>
    </row>
    <row r="346" spans="1:7" s="210" customFormat="1" ht="15.95" customHeight="1" x14ac:dyDescent="0.25">
      <c r="A346" s="77" t="s">
        <v>1288</v>
      </c>
      <c r="B346" s="176" t="s">
        <v>373</v>
      </c>
      <c r="C346" s="257">
        <f>SUM(C333:C345)</f>
        <v>0</v>
      </c>
      <c r="D346" s="119">
        <f>SUM(D333:D345)</f>
        <v>0</v>
      </c>
      <c r="E346" s="198"/>
      <c r="F346" s="273">
        <f>SUM(F333:F345)</f>
        <v>0</v>
      </c>
      <c r="G346" s="273">
        <f>SUM(G333:G345)</f>
        <v>0</v>
      </c>
    </row>
    <row r="347" spans="1:7" s="210" customFormat="1" ht="15.95" customHeight="1" x14ac:dyDescent="0.25">
      <c r="A347" s="77" t="s">
        <v>1289</v>
      </c>
      <c r="B347" s="152"/>
      <c r="C347" s="134"/>
      <c r="D347" s="81"/>
      <c r="E347" s="198"/>
      <c r="F347" s="195"/>
      <c r="G347" s="195"/>
    </row>
    <row r="348" spans="1:7" s="210" customFormat="1" ht="15.95" customHeight="1" x14ac:dyDescent="0.25">
      <c r="A348" s="77" t="s">
        <v>1290</v>
      </c>
      <c r="B348" s="152"/>
      <c r="C348" s="134"/>
      <c r="D348" s="81"/>
      <c r="E348" s="198"/>
      <c r="F348" s="195"/>
      <c r="G348" s="195"/>
    </row>
    <row r="349" spans="1:7" s="210" customFormat="1" ht="15.95" customHeight="1" x14ac:dyDescent="0.25">
      <c r="A349" s="77" t="s">
        <v>1291</v>
      </c>
      <c r="B349" s="208"/>
      <c r="C349" s="208"/>
      <c r="D349" s="208"/>
      <c r="E349" s="208"/>
      <c r="F349" s="208"/>
      <c r="G349" s="208"/>
    </row>
    <row r="350" spans="1:7" s="210" customFormat="1" ht="15.95" customHeight="1" x14ac:dyDescent="0.25">
      <c r="A350" s="77" t="s">
        <v>1292</v>
      </c>
      <c r="B350" s="208"/>
      <c r="C350" s="208"/>
      <c r="D350" s="208"/>
      <c r="E350" s="208"/>
      <c r="F350" s="208"/>
      <c r="G350" s="208"/>
    </row>
    <row r="351" spans="1:7" s="210" customFormat="1" ht="15.95" customHeight="1" x14ac:dyDescent="0.25">
      <c r="A351" s="77" t="s">
        <v>1293</v>
      </c>
      <c r="B351" s="152"/>
      <c r="C351" s="134"/>
      <c r="D351" s="81"/>
      <c r="E351" s="198"/>
      <c r="F351" s="195"/>
      <c r="G351" s="195"/>
    </row>
    <row r="352" spans="1:7" s="210" customFormat="1" ht="15.95" customHeight="1" x14ac:dyDescent="0.25">
      <c r="A352" s="77" t="s">
        <v>1294</v>
      </c>
      <c r="B352" s="152"/>
      <c r="C352" s="134"/>
      <c r="D352" s="81"/>
      <c r="E352" s="198"/>
      <c r="F352" s="195"/>
      <c r="G352" s="195"/>
    </row>
    <row r="353" spans="1:7" s="210" customFormat="1" ht="15.95" customHeight="1" x14ac:dyDescent="0.25">
      <c r="A353" s="77" t="s">
        <v>1295</v>
      </c>
      <c r="B353" s="152"/>
      <c r="C353" s="134"/>
      <c r="D353" s="81"/>
      <c r="E353" s="198"/>
      <c r="F353" s="195"/>
      <c r="G353" s="195"/>
    </row>
    <row r="354" spans="1:7" s="210" customFormat="1" ht="15.95" customHeight="1" x14ac:dyDescent="0.25">
      <c r="A354" s="77" t="s">
        <v>1296</v>
      </c>
      <c r="B354" s="152"/>
      <c r="C354" s="134"/>
      <c r="D354" s="81"/>
      <c r="E354" s="198"/>
      <c r="F354" s="195"/>
      <c r="G354" s="195"/>
    </row>
    <row r="355" spans="1:7" s="210" customFormat="1" ht="15.95" customHeight="1" x14ac:dyDescent="0.25">
      <c r="A355" s="77" t="s">
        <v>1297</v>
      </c>
      <c r="B355" s="152"/>
      <c r="C355" s="81"/>
      <c r="D355" s="81"/>
      <c r="E355" s="198"/>
      <c r="F355" s="198"/>
      <c r="G355" s="198"/>
    </row>
    <row r="356" spans="1:7" s="210" customFormat="1" ht="15.95" customHeight="1" x14ac:dyDescent="0.25">
      <c r="A356" s="77" t="s">
        <v>1298</v>
      </c>
      <c r="B356" s="152"/>
      <c r="C356" s="81"/>
      <c r="D356" s="81"/>
      <c r="E356" s="198"/>
      <c r="F356" s="198"/>
      <c r="G356" s="198"/>
    </row>
    <row r="357" spans="1:7" s="210" customFormat="1" ht="15.95" customHeight="1" x14ac:dyDescent="0.25">
      <c r="A357" s="84"/>
      <c r="B357" s="239" t="s">
        <v>1299</v>
      </c>
      <c r="C357" s="239" t="s">
        <v>331</v>
      </c>
      <c r="D357" s="239" t="s">
        <v>1196</v>
      </c>
      <c r="E357" s="239"/>
      <c r="F357" s="239" t="s">
        <v>854</v>
      </c>
      <c r="G357" s="239" t="s">
        <v>1197</v>
      </c>
    </row>
    <row r="358" spans="1:7" s="210" customFormat="1" ht="15.95" customHeight="1" x14ac:dyDescent="0.25">
      <c r="A358" s="77" t="s">
        <v>1300</v>
      </c>
      <c r="B358" s="176" t="s">
        <v>1301</v>
      </c>
      <c r="C358" s="134">
        <v>851.4458209437563</v>
      </c>
      <c r="D358" s="171" t="s">
        <v>349</v>
      </c>
      <c r="E358" s="198"/>
      <c r="F358" s="246">
        <f t="shared" ref="F358:F364" si="17">IF(OR($C$365=0,NOT(ISNUMBER($C$365)),NOT(ISNUMBER(C358))),"",C358/$C$365)</f>
        <v>0.19917681052087735</v>
      </c>
      <c r="G358" s="246" t="str">
        <f t="shared" ref="G358:G364" si="18">IF(OR($D$365=0,NOT(ISNUMBER($D$365)),NOT(ISNUMBER(D358))),"",D358/$D$365)</f>
        <v/>
      </c>
    </row>
    <row r="359" spans="1:7" s="210" customFormat="1" ht="15.95" customHeight="1" x14ac:dyDescent="0.25">
      <c r="A359" s="77" t="s">
        <v>1302</v>
      </c>
      <c r="B359" s="274" t="s">
        <v>1303</v>
      </c>
      <c r="C359" s="134">
        <v>251.98034431950722</v>
      </c>
      <c r="D359" s="171" t="s">
        <v>349</v>
      </c>
      <c r="E359" s="198"/>
      <c r="F359" s="246">
        <f t="shared" si="17"/>
        <v>5.8945196583244749E-2</v>
      </c>
      <c r="G359" s="246" t="str">
        <f t="shared" si="18"/>
        <v/>
      </c>
    </row>
    <row r="360" spans="1:7" s="210" customFormat="1" ht="15.95" customHeight="1" x14ac:dyDescent="0.25">
      <c r="A360" s="77" t="s">
        <v>1304</v>
      </c>
      <c r="B360" s="176" t="s">
        <v>1305</v>
      </c>
      <c r="C360" s="134"/>
      <c r="D360" s="171" t="s">
        <v>349</v>
      </c>
      <c r="E360" s="198"/>
      <c r="F360" s="246" t="str">
        <f t="shared" si="17"/>
        <v/>
      </c>
      <c r="G360" s="246" t="str">
        <f t="shared" si="18"/>
        <v/>
      </c>
    </row>
    <row r="361" spans="1:7" s="210" customFormat="1" ht="15.95" customHeight="1" x14ac:dyDescent="0.25">
      <c r="A361" s="77" t="s">
        <v>1306</v>
      </c>
      <c r="B361" s="176" t="s">
        <v>1307</v>
      </c>
      <c r="C361" s="134"/>
      <c r="D361" s="171" t="s">
        <v>349</v>
      </c>
      <c r="E361" s="198"/>
      <c r="F361" s="246" t="str">
        <f t="shared" si="17"/>
        <v/>
      </c>
      <c r="G361" s="246" t="str">
        <f t="shared" si="18"/>
        <v/>
      </c>
    </row>
    <row r="362" spans="1:7" s="210" customFormat="1" ht="15.95" customHeight="1" x14ac:dyDescent="0.25">
      <c r="A362" s="77" t="s">
        <v>1308</v>
      </c>
      <c r="B362" s="176" t="s">
        <v>1309</v>
      </c>
      <c r="C362" s="134">
        <v>3171.1990123141054</v>
      </c>
      <c r="D362" s="171" t="s">
        <v>349</v>
      </c>
      <c r="E362" s="198"/>
      <c r="F362" s="246">
        <f t="shared" si="17"/>
        <v>0.74183146979284231</v>
      </c>
      <c r="G362" s="246" t="str">
        <f t="shared" si="18"/>
        <v/>
      </c>
    </row>
    <row r="363" spans="1:7" s="210" customFormat="1" ht="15.95" customHeight="1" x14ac:dyDescent="0.25">
      <c r="A363" s="77" t="s">
        <v>1310</v>
      </c>
      <c r="B363" s="176" t="s">
        <v>1311</v>
      </c>
      <c r="C363" s="134">
        <v>0.19887807999999998</v>
      </c>
      <c r="D363" s="171" t="s">
        <v>349</v>
      </c>
      <c r="E363" s="198"/>
      <c r="F363" s="246">
        <f t="shared" si="17"/>
        <v>4.6523103035504264E-5</v>
      </c>
      <c r="G363" s="246" t="str">
        <f t="shared" si="18"/>
        <v/>
      </c>
    </row>
    <row r="364" spans="1:7" s="210" customFormat="1" ht="15.95" customHeight="1" x14ac:dyDescent="0.25">
      <c r="A364" s="77" t="s">
        <v>1312</v>
      </c>
      <c r="B364" s="176" t="s">
        <v>1313</v>
      </c>
      <c r="C364" s="134">
        <v>0</v>
      </c>
      <c r="D364" s="171" t="s">
        <v>349</v>
      </c>
      <c r="E364" s="198"/>
      <c r="F364" s="246">
        <f t="shared" si="17"/>
        <v>0</v>
      </c>
      <c r="G364" s="246" t="str">
        <f t="shared" si="18"/>
        <v/>
      </c>
    </row>
    <row r="365" spans="1:7" s="210" customFormat="1" ht="15.95" customHeight="1" x14ac:dyDescent="0.25">
      <c r="A365" s="77" t="s">
        <v>1314</v>
      </c>
      <c r="B365" s="176" t="s">
        <v>373</v>
      </c>
      <c r="C365" s="257">
        <f>SUM(C358:C364)</f>
        <v>4274.8240556573692</v>
      </c>
      <c r="D365" s="119">
        <f>SUM(D358:D364)</f>
        <v>0</v>
      </c>
      <c r="E365" s="198"/>
      <c r="F365" s="273">
        <f>SUM(F358:F364)</f>
        <v>1</v>
      </c>
      <c r="G365" s="273">
        <f>SUM(G358:G364)</f>
        <v>0</v>
      </c>
    </row>
    <row r="366" spans="1:7" s="210" customFormat="1" ht="15.95" customHeight="1" x14ac:dyDescent="0.25">
      <c r="A366" s="77" t="s">
        <v>1315</v>
      </c>
      <c r="B366" s="152"/>
      <c r="C366" s="81"/>
      <c r="D366" s="81"/>
      <c r="E366" s="198"/>
      <c r="F366" s="198"/>
      <c r="G366" s="198"/>
    </row>
    <row r="367" spans="1:7" s="210" customFormat="1" ht="15.95" customHeight="1" x14ac:dyDescent="0.25">
      <c r="A367" s="84"/>
      <c r="B367" s="239" t="s">
        <v>1316</v>
      </c>
      <c r="C367" s="239" t="s">
        <v>331</v>
      </c>
      <c r="D367" s="239" t="s">
        <v>1196</v>
      </c>
      <c r="E367" s="239"/>
      <c r="F367" s="239" t="s">
        <v>854</v>
      </c>
      <c r="G367" s="239" t="s">
        <v>1197</v>
      </c>
    </row>
    <row r="368" spans="1:7" s="210" customFormat="1" ht="15.95" customHeight="1" x14ac:dyDescent="0.25">
      <c r="A368" s="77" t="s">
        <v>1317</v>
      </c>
      <c r="B368" s="176" t="s">
        <v>1318</v>
      </c>
      <c r="C368" s="380" t="s">
        <v>349</v>
      </c>
      <c r="D368" s="380" t="s">
        <v>349</v>
      </c>
      <c r="E368" s="198"/>
      <c r="F368" s="246" t="str">
        <f>IF(OR($C$372=0,NOT(ISNUMBER($C$372)),NOT(ISNUMBER(C368))),"",C368/$C$372)</f>
        <v/>
      </c>
      <c r="G368" s="246" t="str">
        <f>IF(OR($D$372=0,NOT(ISNUMBER($D$372)),NOT(ISNUMBER(D368))),"",D368/$D$372)</f>
        <v/>
      </c>
    </row>
    <row r="369" spans="1:7" s="210" customFormat="1" ht="15.95" customHeight="1" x14ac:dyDescent="0.25">
      <c r="A369" s="77" t="s">
        <v>1319</v>
      </c>
      <c r="B369" s="274" t="s">
        <v>1320</v>
      </c>
      <c r="C369" s="380" t="s">
        <v>349</v>
      </c>
      <c r="D369" s="380" t="s">
        <v>349</v>
      </c>
      <c r="E369" s="198"/>
      <c r="F369" s="246" t="str">
        <f>IF(OR($C$372=0,NOT(ISNUMBER($C$372)),NOT(ISNUMBER(C369))),"",C369/$C$372)</f>
        <v/>
      </c>
      <c r="G369" s="246" t="str">
        <f>IF(OR($D$372=0,NOT(ISNUMBER($D$372)),NOT(ISNUMBER(D369))),"",D369/$D$372)</f>
        <v/>
      </c>
    </row>
    <row r="370" spans="1:7" s="210" customFormat="1" ht="15.95" customHeight="1" x14ac:dyDescent="0.25">
      <c r="A370" s="77" t="s">
        <v>1321</v>
      </c>
      <c r="B370" s="176" t="s">
        <v>1313</v>
      </c>
      <c r="C370" s="380" t="s">
        <v>349</v>
      </c>
      <c r="D370" s="380" t="s">
        <v>349</v>
      </c>
      <c r="E370" s="198"/>
      <c r="F370" s="246" t="str">
        <f>IF(OR($C$372=0,NOT(ISNUMBER($C$372)),NOT(ISNUMBER(C370))),"",C370/$C$372)</f>
        <v/>
      </c>
      <c r="G370" s="246" t="str">
        <f>IF(OR($D$372=0,NOT(ISNUMBER($D$372)),NOT(ISNUMBER(D370))),"",D370/$D$372)</f>
        <v/>
      </c>
    </row>
    <row r="371" spans="1:7" s="210" customFormat="1" ht="15.95" customHeight="1" x14ac:dyDescent="0.25">
      <c r="A371" s="77" t="s">
        <v>1322</v>
      </c>
      <c r="B371" s="119" t="s">
        <v>1225</v>
      </c>
      <c r="C371" s="380" t="s">
        <v>349</v>
      </c>
      <c r="D371" s="380" t="s">
        <v>349</v>
      </c>
      <c r="E371" s="198"/>
      <c r="F371" s="246" t="str">
        <f>IF(OR($C$372=0,NOT(ISNUMBER($C$372)),NOT(ISNUMBER(C371))),"",C371/$C$372)</f>
        <v/>
      </c>
      <c r="G371" s="246" t="str">
        <f>IF(OR($D$372=0,NOT(ISNUMBER($D$372)),NOT(ISNUMBER(D371))),"",D371/$D$372)</f>
        <v/>
      </c>
    </row>
    <row r="372" spans="1:7" s="210" customFormat="1" ht="15.95" customHeight="1" x14ac:dyDescent="0.25">
      <c r="A372" s="77" t="s">
        <v>1323</v>
      </c>
      <c r="B372" s="176" t="s">
        <v>373</v>
      </c>
      <c r="C372" s="257">
        <f>SUM(C368:C371)</f>
        <v>0</v>
      </c>
      <c r="D372" s="119">
        <f>SUM(D368:D371)</f>
        <v>0</v>
      </c>
      <c r="E372" s="198"/>
      <c r="F372" s="273">
        <f>SUM(F368:F371)</f>
        <v>0</v>
      </c>
      <c r="G372" s="273">
        <f>SUM(G368:G371)</f>
        <v>0</v>
      </c>
    </row>
    <row r="373" spans="1:7" s="210" customFormat="1" ht="15.95" customHeight="1" x14ac:dyDescent="0.25">
      <c r="A373" s="77" t="s">
        <v>1324</v>
      </c>
      <c r="B373" s="152"/>
      <c r="C373" s="81"/>
      <c r="D373" s="81"/>
      <c r="E373" s="198"/>
      <c r="F373" s="198"/>
      <c r="G373" s="198"/>
    </row>
    <row r="374" spans="1:7" s="210" customFormat="1" ht="15" customHeight="1" x14ac:dyDescent="0.25">
      <c r="A374" s="84"/>
      <c r="B374" s="239" t="s">
        <v>1325</v>
      </c>
      <c r="C374" s="239" t="s">
        <v>1326</v>
      </c>
      <c r="D374" s="239" t="s">
        <v>1327</v>
      </c>
      <c r="E374" s="239"/>
      <c r="F374" s="239" t="s">
        <v>1328</v>
      </c>
      <c r="G374" s="239" t="s">
        <v>1329</v>
      </c>
    </row>
    <row r="375" spans="1:7" s="210" customFormat="1" ht="15.95" customHeight="1" x14ac:dyDescent="0.25">
      <c r="A375" s="77" t="s">
        <v>1330</v>
      </c>
      <c r="B375" s="176" t="s">
        <v>1301</v>
      </c>
      <c r="C375" s="134">
        <v>0</v>
      </c>
      <c r="D375" s="134">
        <v>0</v>
      </c>
      <c r="E375" s="135"/>
      <c r="F375" s="134">
        <v>0</v>
      </c>
      <c r="G375" s="134">
        <v>50.577262130000001</v>
      </c>
    </row>
    <row r="376" spans="1:7" s="210" customFormat="1" ht="15.95" customHeight="1" x14ac:dyDescent="0.25">
      <c r="A376" s="77" t="s">
        <v>1331</v>
      </c>
      <c r="B376" s="176" t="s">
        <v>1303</v>
      </c>
      <c r="C376" s="134">
        <v>0</v>
      </c>
      <c r="D376" s="134">
        <v>0</v>
      </c>
      <c r="E376" s="135"/>
      <c r="F376" s="134">
        <v>0</v>
      </c>
      <c r="G376" s="134">
        <v>22.965364269999998</v>
      </c>
    </row>
    <row r="377" spans="1:7" s="210" customFormat="1" ht="15.95" customHeight="1" x14ac:dyDescent="0.25">
      <c r="A377" s="77" t="s">
        <v>1332</v>
      </c>
      <c r="B377" s="176" t="s">
        <v>1305</v>
      </c>
      <c r="C377" s="134">
        <v>0</v>
      </c>
      <c r="D377" s="134">
        <v>0</v>
      </c>
      <c r="E377" s="135"/>
      <c r="F377" s="134">
        <v>0</v>
      </c>
      <c r="G377" s="134">
        <v>0</v>
      </c>
    </row>
    <row r="378" spans="1:7" s="210" customFormat="1" ht="15.95" customHeight="1" x14ac:dyDescent="0.25">
      <c r="A378" s="77" t="s">
        <v>1333</v>
      </c>
      <c r="B378" s="176" t="s">
        <v>1307</v>
      </c>
      <c r="C378" s="134">
        <v>0</v>
      </c>
      <c r="D378" s="134">
        <v>0</v>
      </c>
      <c r="E378" s="135"/>
      <c r="F378" s="134">
        <v>0</v>
      </c>
      <c r="G378" s="134">
        <v>9.6286185500000006</v>
      </c>
    </row>
    <row r="379" spans="1:7" s="210" customFormat="1" ht="15.95" customHeight="1" x14ac:dyDescent="0.25">
      <c r="A379" s="77" t="s">
        <v>1334</v>
      </c>
      <c r="B379" s="176" t="s">
        <v>1309</v>
      </c>
      <c r="C379" s="134">
        <v>0</v>
      </c>
      <c r="D379" s="134">
        <v>0</v>
      </c>
      <c r="E379" s="135"/>
      <c r="F379" s="134">
        <v>0</v>
      </c>
      <c r="G379" s="134">
        <v>16.69794688</v>
      </c>
    </row>
    <row r="380" spans="1:7" s="210" customFormat="1" ht="15.95" customHeight="1" x14ac:dyDescent="0.25">
      <c r="A380" s="77" t="s">
        <v>1335</v>
      </c>
      <c r="B380" s="176" t="s">
        <v>1311</v>
      </c>
      <c r="C380" s="134">
        <v>0</v>
      </c>
      <c r="D380" s="134">
        <v>0</v>
      </c>
      <c r="E380" s="135"/>
      <c r="F380" s="134">
        <v>0</v>
      </c>
      <c r="G380" s="134">
        <v>1.137462E-2</v>
      </c>
    </row>
    <row r="381" spans="1:7" s="210" customFormat="1" ht="15.95" customHeight="1" x14ac:dyDescent="0.25">
      <c r="A381" s="77" t="s">
        <v>1336</v>
      </c>
      <c r="B381" s="176" t="s">
        <v>1313</v>
      </c>
      <c r="C381" s="134">
        <v>0</v>
      </c>
      <c r="D381" s="134">
        <v>0</v>
      </c>
      <c r="E381" s="135"/>
      <c r="F381" s="134">
        <v>0</v>
      </c>
      <c r="G381" s="134">
        <v>0</v>
      </c>
    </row>
    <row r="382" spans="1:7" s="210" customFormat="1" ht="15.95" customHeight="1" x14ac:dyDescent="0.25">
      <c r="A382" s="77" t="s">
        <v>1337</v>
      </c>
      <c r="B382" s="176" t="s">
        <v>373</v>
      </c>
      <c r="C382" s="257">
        <f>SUM(C375:C381)</f>
        <v>0</v>
      </c>
      <c r="D382" s="257">
        <f>SUM(D375:D381)</f>
        <v>0</v>
      </c>
      <c r="E382" s="135"/>
      <c r="F382" s="134"/>
      <c r="G382" s="193"/>
    </row>
    <row r="383" spans="1:7" s="210" customFormat="1" ht="15.95" customHeight="1" x14ac:dyDescent="0.25">
      <c r="A383" s="77" t="s">
        <v>1338</v>
      </c>
      <c r="B383" s="176" t="s">
        <v>1339</v>
      </c>
      <c r="C383" s="81"/>
      <c r="D383" s="81"/>
      <c r="E383" s="135"/>
      <c r="F383" s="134">
        <v>0</v>
      </c>
      <c r="G383" s="246" t="str">
        <f>IF(OR($D$393=0,NOT(ISNUMBER($D$393)),NOT(ISNUMBER(D382))),"",D382/$D$393)</f>
        <v/>
      </c>
    </row>
    <row r="384" spans="1:7" s="210" customFormat="1" ht="15.95" customHeight="1" x14ac:dyDescent="0.25">
      <c r="A384" s="77" t="s">
        <v>1340</v>
      </c>
      <c r="B384" s="81"/>
      <c r="C384" s="81"/>
      <c r="D384" s="81"/>
      <c r="E384" s="81"/>
      <c r="F384" s="81"/>
      <c r="G384" s="193" t="str">
        <f>IF(OR($D$393=0,NOT(ISNUMBER($D$393)),NOT(ISNUMBER(D383))),"",D383/$D$393)</f>
        <v/>
      </c>
    </row>
    <row r="385" spans="1:7" s="210" customFormat="1" ht="15.95" customHeight="1" x14ac:dyDescent="0.25">
      <c r="A385" s="77" t="s">
        <v>1341</v>
      </c>
      <c r="B385" s="152"/>
      <c r="C385" s="134"/>
      <c r="D385" s="81"/>
      <c r="E385" s="135"/>
      <c r="F385" s="193"/>
      <c r="G385" s="193" t="str">
        <f t="shared" ref="G385:G393" si="19">IF(OR($D$393=0,NOT(ISNUMBER($D$393)),NOT(ISNUMBER(D385))),"",D385/$D$393)</f>
        <v/>
      </c>
    </row>
    <row r="386" spans="1:7" s="210" customFormat="1" ht="15.95" customHeight="1" x14ac:dyDescent="0.25">
      <c r="A386" s="77" t="s">
        <v>1342</v>
      </c>
      <c r="B386" s="152"/>
      <c r="C386" s="134"/>
      <c r="D386" s="81"/>
      <c r="E386" s="135"/>
      <c r="F386" s="193"/>
      <c r="G386" s="193" t="str">
        <f t="shared" si="19"/>
        <v/>
      </c>
    </row>
    <row r="387" spans="1:7" s="210" customFormat="1" ht="15.95" customHeight="1" x14ac:dyDescent="0.25">
      <c r="A387" s="77" t="s">
        <v>1343</v>
      </c>
      <c r="B387" s="152"/>
      <c r="C387" s="134"/>
      <c r="D387" s="81"/>
      <c r="E387" s="135"/>
      <c r="F387" s="193"/>
      <c r="G387" s="193" t="str">
        <f t="shared" si="19"/>
        <v/>
      </c>
    </row>
    <row r="388" spans="1:7" s="210" customFormat="1" ht="15.95" customHeight="1" x14ac:dyDescent="0.25">
      <c r="A388" s="77" t="s">
        <v>1344</v>
      </c>
      <c r="B388" s="152"/>
      <c r="C388" s="134"/>
      <c r="D388" s="81"/>
      <c r="E388" s="135"/>
      <c r="F388" s="193"/>
      <c r="G388" s="193" t="str">
        <f t="shared" si="19"/>
        <v/>
      </c>
    </row>
    <row r="389" spans="1:7" s="210" customFormat="1" ht="15.95" customHeight="1" x14ac:dyDescent="0.25">
      <c r="A389" s="77" t="s">
        <v>1345</v>
      </c>
      <c r="B389" s="152"/>
      <c r="C389" s="134"/>
      <c r="D389" s="81"/>
      <c r="E389" s="135"/>
      <c r="F389" s="193"/>
      <c r="G389" s="193" t="str">
        <f t="shared" si="19"/>
        <v/>
      </c>
    </row>
    <row r="390" spans="1:7" s="210" customFormat="1" ht="15.95" customHeight="1" x14ac:dyDescent="0.25">
      <c r="A390" s="77" t="s">
        <v>1346</v>
      </c>
      <c r="B390" s="152"/>
      <c r="C390" s="134"/>
      <c r="D390" s="81"/>
      <c r="E390" s="135"/>
      <c r="F390" s="193"/>
      <c r="G390" s="193" t="str">
        <f t="shared" si="19"/>
        <v/>
      </c>
    </row>
    <row r="391" spans="1:7" s="210" customFormat="1" ht="15.95" customHeight="1" x14ac:dyDescent="0.25">
      <c r="A391" s="77" t="s">
        <v>1347</v>
      </c>
      <c r="B391" s="152"/>
      <c r="C391" s="134"/>
      <c r="D391" s="81"/>
      <c r="E391" s="135"/>
      <c r="F391" s="193"/>
      <c r="G391" s="193" t="str">
        <f t="shared" si="19"/>
        <v/>
      </c>
    </row>
    <row r="392" spans="1:7" s="210" customFormat="1" ht="15.95" customHeight="1" x14ac:dyDescent="0.25">
      <c r="A392" s="77" t="s">
        <v>1348</v>
      </c>
      <c r="B392" s="152"/>
      <c r="C392" s="134"/>
      <c r="D392" s="81"/>
      <c r="E392" s="135"/>
      <c r="F392" s="193"/>
      <c r="G392" s="193" t="str">
        <f t="shared" si="19"/>
        <v/>
      </c>
    </row>
    <row r="393" spans="1:7" s="210" customFormat="1" ht="15.95" customHeight="1" x14ac:dyDescent="0.25">
      <c r="A393" s="77" t="s">
        <v>1349</v>
      </c>
      <c r="B393" s="152"/>
      <c r="C393" s="134"/>
      <c r="D393" s="81"/>
      <c r="E393" s="135"/>
      <c r="F393" s="193"/>
      <c r="G393" s="193" t="str">
        <f t="shared" si="19"/>
        <v/>
      </c>
    </row>
    <row r="394" spans="1:7" s="210" customFormat="1" ht="15.95" customHeight="1" x14ac:dyDescent="0.25">
      <c r="A394" s="77" t="s">
        <v>1350</v>
      </c>
      <c r="B394" s="81"/>
      <c r="C394" s="130"/>
      <c r="D394" s="81"/>
      <c r="E394" s="135"/>
      <c r="F394" s="135"/>
      <c r="G394" s="135"/>
    </row>
    <row r="395" spans="1:7" s="210" customFormat="1" ht="15.95" customHeight="1" x14ac:dyDescent="0.25">
      <c r="A395" s="77" t="s">
        <v>1351</v>
      </c>
      <c r="B395" s="81"/>
      <c r="C395" s="130"/>
      <c r="D395" s="81"/>
      <c r="E395" s="135"/>
      <c r="F395" s="135"/>
      <c r="G395" s="135"/>
    </row>
    <row r="396" spans="1:7" s="210" customFormat="1" ht="15.95" customHeight="1" x14ac:dyDescent="0.25">
      <c r="A396" s="77" t="s">
        <v>1352</v>
      </c>
      <c r="B396" s="81"/>
      <c r="C396" s="130"/>
      <c r="D396" s="81"/>
      <c r="E396" s="135"/>
      <c r="F396" s="135"/>
      <c r="G396" s="135"/>
    </row>
    <row r="397" spans="1:7" s="210" customFormat="1" ht="15.95" customHeight="1" x14ac:dyDescent="0.25">
      <c r="A397" s="77" t="s">
        <v>1353</v>
      </c>
      <c r="B397" s="81"/>
      <c r="C397" s="130"/>
      <c r="D397" s="81"/>
      <c r="E397" s="135"/>
      <c r="F397" s="135"/>
      <c r="G397" s="135"/>
    </row>
    <row r="398" spans="1:7" s="210" customFormat="1" ht="15.95" customHeight="1" x14ac:dyDescent="0.25">
      <c r="A398" s="77" t="s">
        <v>1354</v>
      </c>
      <c r="B398" s="81"/>
      <c r="C398" s="130"/>
      <c r="D398" s="81"/>
      <c r="E398" s="135"/>
      <c r="F398" s="135"/>
      <c r="G398" s="135"/>
    </row>
    <row r="399" spans="1:7" s="210" customFormat="1" ht="15.95" customHeight="1" x14ac:dyDescent="0.25">
      <c r="A399" s="77" t="s">
        <v>1355</v>
      </c>
      <c r="B399" s="81"/>
      <c r="C399" s="130"/>
      <c r="D399" s="81"/>
      <c r="E399" s="135"/>
      <c r="F399" s="135"/>
      <c r="G399" s="135"/>
    </row>
    <row r="400" spans="1:7" s="210" customFormat="1" ht="15.95" customHeight="1" x14ac:dyDescent="0.25">
      <c r="A400" s="77" t="s">
        <v>1356</v>
      </c>
      <c r="B400" s="81"/>
      <c r="C400" s="130"/>
      <c r="D400" s="81"/>
      <c r="E400" s="135"/>
      <c r="F400" s="135"/>
      <c r="G400" s="135"/>
    </row>
    <row r="401" spans="1:7" s="210" customFormat="1" ht="15.95" customHeight="1" x14ac:dyDescent="0.25">
      <c r="A401" s="77" t="s">
        <v>1357</v>
      </c>
      <c r="B401" s="81"/>
      <c r="C401" s="130"/>
      <c r="D401" s="81"/>
      <c r="E401" s="135"/>
      <c r="F401" s="135"/>
      <c r="G401" s="135"/>
    </row>
    <row r="402" spans="1:7" s="210" customFormat="1" ht="15.95" customHeight="1" x14ac:dyDescent="0.25">
      <c r="A402" s="77" t="s">
        <v>1358</v>
      </c>
      <c r="B402" s="81"/>
      <c r="C402" s="130"/>
      <c r="D402" s="81"/>
      <c r="E402" s="135"/>
      <c r="F402" s="135"/>
      <c r="G402" s="135"/>
    </row>
    <row r="403" spans="1:7" s="210" customFormat="1" ht="15.95" customHeight="1" x14ac:dyDescent="0.25">
      <c r="A403" s="77" t="s">
        <v>1359</v>
      </c>
      <c r="B403" s="81"/>
      <c r="C403" s="130"/>
      <c r="D403" s="81"/>
      <c r="E403" s="135"/>
      <c r="F403" s="135"/>
      <c r="G403" s="135"/>
    </row>
    <row r="404" spans="1:7" s="210" customFormat="1" ht="15.95" customHeight="1" x14ac:dyDescent="0.25">
      <c r="A404" s="77" t="s">
        <v>1360</v>
      </c>
      <c r="B404" s="81"/>
      <c r="C404" s="130"/>
      <c r="D404" s="81"/>
      <c r="E404" s="135"/>
      <c r="F404" s="135"/>
      <c r="G404" s="135"/>
    </row>
    <row r="405" spans="1:7" s="210" customFormat="1" ht="15.95" customHeight="1" x14ac:dyDescent="0.25">
      <c r="A405" s="77" t="s">
        <v>1361</v>
      </c>
      <c r="B405" s="81"/>
      <c r="C405" s="130"/>
      <c r="D405" s="81"/>
      <c r="E405" s="135"/>
      <c r="F405" s="135"/>
      <c r="G405" s="135"/>
    </row>
    <row r="406" spans="1:7" s="210" customFormat="1" ht="15.95" customHeight="1" x14ac:dyDescent="0.25">
      <c r="A406" s="77" t="s">
        <v>1362</v>
      </c>
      <c r="B406" s="81"/>
      <c r="C406" s="130"/>
      <c r="D406" s="81"/>
      <c r="E406" s="135"/>
      <c r="F406" s="135"/>
      <c r="G406" s="135"/>
    </row>
    <row r="407" spans="1:7" s="210" customFormat="1" ht="15.95" customHeight="1" x14ac:dyDescent="0.25">
      <c r="A407" s="77" t="s">
        <v>1363</v>
      </c>
      <c r="B407" s="81"/>
      <c r="C407" s="130"/>
      <c r="D407" s="81"/>
      <c r="E407" s="135"/>
      <c r="F407" s="135"/>
      <c r="G407" s="135"/>
    </row>
    <row r="408" spans="1:7" s="210" customFormat="1" ht="15.95" customHeight="1" x14ac:dyDescent="0.25">
      <c r="A408" s="77" t="s">
        <v>1364</v>
      </c>
      <c r="B408" s="81"/>
      <c r="C408" s="130"/>
      <c r="D408" s="81"/>
      <c r="E408" s="135"/>
      <c r="F408" s="135"/>
      <c r="G408" s="135"/>
    </row>
    <row r="409" spans="1:7" s="210" customFormat="1" ht="15.95" customHeight="1" x14ac:dyDescent="0.25">
      <c r="A409" s="77" t="s">
        <v>1365</v>
      </c>
      <c r="B409" s="81"/>
      <c r="C409" s="130"/>
      <c r="D409" s="81"/>
      <c r="E409" s="135"/>
      <c r="F409" s="135"/>
      <c r="G409" s="135"/>
    </row>
    <row r="410" spans="1:7" s="210" customFormat="1" ht="15.95" customHeight="1" x14ac:dyDescent="0.25">
      <c r="A410" s="77" t="s">
        <v>1366</v>
      </c>
      <c r="B410" s="81"/>
      <c r="C410" s="130"/>
      <c r="D410" s="81"/>
      <c r="E410" s="135"/>
      <c r="F410" s="135"/>
      <c r="G410" s="135"/>
    </row>
    <row r="411" spans="1:7" s="210" customFormat="1" ht="15.95" customHeight="1" x14ac:dyDescent="0.25">
      <c r="A411" s="77" t="s">
        <v>1367</v>
      </c>
      <c r="B411" s="81"/>
      <c r="C411" s="130"/>
      <c r="D411" s="81"/>
      <c r="E411" s="135"/>
      <c r="F411" s="135"/>
      <c r="G411" s="135"/>
    </row>
    <row r="412" spans="1:7" s="210" customFormat="1" ht="15.95" customHeight="1" x14ac:dyDescent="0.25">
      <c r="A412" s="77" t="s">
        <v>1368</v>
      </c>
      <c r="B412" s="81"/>
      <c r="C412" s="130"/>
      <c r="D412" s="81"/>
      <c r="E412" s="135"/>
      <c r="F412" s="135"/>
      <c r="G412" s="135"/>
    </row>
    <row r="413" spans="1:7" s="210" customFormat="1" ht="15.95" customHeight="1" x14ac:dyDescent="0.25">
      <c r="A413" s="77" t="s">
        <v>1369</v>
      </c>
      <c r="B413" s="81"/>
      <c r="C413" s="130"/>
      <c r="D413" s="81"/>
      <c r="E413" s="135"/>
      <c r="F413" s="135"/>
      <c r="G413" s="135"/>
    </row>
    <row r="414" spans="1:7" s="210" customFormat="1" ht="15.95" customHeight="1" x14ac:dyDescent="0.25">
      <c r="A414" s="77" t="s">
        <v>1370</v>
      </c>
      <c r="B414" s="81"/>
      <c r="C414" s="130"/>
      <c r="D414" s="81"/>
      <c r="E414" s="135"/>
      <c r="F414" s="135"/>
      <c r="G414" s="135"/>
    </row>
    <row r="415" spans="1:7" s="210" customFormat="1" ht="15.95" customHeight="1" x14ac:dyDescent="0.25">
      <c r="A415" s="77" t="s">
        <v>1371</v>
      </c>
      <c r="B415" s="81"/>
      <c r="C415" s="130"/>
      <c r="D415" s="81"/>
      <c r="E415" s="135"/>
      <c r="F415" s="135"/>
      <c r="G415" s="135"/>
    </row>
    <row r="416" spans="1:7" s="210" customFormat="1" ht="15.95" customHeight="1" x14ac:dyDescent="0.25">
      <c r="A416" s="77" t="s">
        <v>1372</v>
      </c>
      <c r="B416" s="81"/>
      <c r="C416" s="130"/>
      <c r="D416" s="81"/>
      <c r="E416" s="135"/>
      <c r="F416" s="135"/>
      <c r="G416" s="135"/>
    </row>
    <row r="417" spans="1:7" s="210" customFormat="1" ht="15.95" customHeight="1" x14ac:dyDescent="0.25">
      <c r="A417" s="77" t="s">
        <v>1373</v>
      </c>
      <c r="B417" s="81"/>
      <c r="C417" s="130"/>
      <c r="D417" s="81"/>
      <c r="E417" s="135"/>
      <c r="F417" s="135"/>
      <c r="G417" s="135"/>
    </row>
    <row r="418" spans="1:7" s="210" customFormat="1" ht="15.95" customHeight="1" x14ac:dyDescent="0.25">
      <c r="A418" s="77" t="s">
        <v>1374</v>
      </c>
      <c r="B418" s="81"/>
      <c r="C418" s="130"/>
      <c r="D418" s="81"/>
      <c r="E418" s="135"/>
      <c r="F418" s="135"/>
      <c r="G418" s="135"/>
    </row>
    <row r="419" spans="1:7" s="210" customFormat="1" ht="15.95" customHeight="1" x14ac:dyDescent="0.25">
      <c r="A419" s="77" t="s">
        <v>1375</v>
      </c>
      <c r="B419" s="81"/>
      <c r="C419" s="130"/>
      <c r="D419" s="81"/>
      <c r="E419" s="135"/>
      <c r="F419" s="135"/>
      <c r="G419" s="135"/>
    </row>
    <row r="420" spans="1:7" s="210" customFormat="1" ht="15.95" customHeight="1" x14ac:dyDescent="0.25">
      <c r="A420" s="77" t="s">
        <v>1376</v>
      </c>
      <c r="B420" s="81"/>
      <c r="C420" s="130"/>
      <c r="D420" s="81"/>
      <c r="E420" s="135"/>
      <c r="F420" s="135"/>
      <c r="G420" s="135"/>
    </row>
    <row r="421" spans="1:7" s="210" customFormat="1" ht="15.95" customHeight="1" x14ac:dyDescent="0.25">
      <c r="A421" s="77" t="s">
        <v>1377</v>
      </c>
      <c r="B421" s="81"/>
      <c r="C421" s="130"/>
      <c r="D421" s="81"/>
      <c r="E421" s="135"/>
      <c r="F421" s="135"/>
      <c r="G421" s="135"/>
    </row>
    <row r="422" spans="1:7" s="210" customFormat="1" ht="15.95" customHeight="1" x14ac:dyDescent="0.25">
      <c r="A422" s="77" t="s">
        <v>1378</v>
      </c>
      <c r="B422" s="81"/>
      <c r="C422" s="130"/>
      <c r="D422" s="81"/>
      <c r="E422" s="135"/>
      <c r="F422" s="135"/>
      <c r="G422" s="135"/>
    </row>
    <row r="423" spans="1:7" ht="20.100000000000001" customHeight="1" x14ac:dyDescent="0.25">
      <c r="A423" s="131"/>
      <c r="B423" s="275" t="s">
        <v>816</v>
      </c>
      <c r="C423" s="270"/>
      <c r="D423" s="270"/>
      <c r="E423" s="270"/>
      <c r="F423" s="271"/>
      <c r="G423" s="271"/>
    </row>
    <row r="424" spans="1:7" ht="15" customHeight="1" x14ac:dyDescent="0.25">
      <c r="A424" s="83"/>
      <c r="B424" s="240" t="s">
        <v>1379</v>
      </c>
      <c r="C424" s="240" t="s">
        <v>1066</v>
      </c>
      <c r="D424" s="240" t="s">
        <v>1067</v>
      </c>
      <c r="E424" s="240"/>
      <c r="F424" s="240" t="s">
        <v>855</v>
      </c>
      <c r="G424" s="240" t="s">
        <v>1068</v>
      </c>
    </row>
    <row r="425" spans="1:7" ht="15.95" customHeight="1" x14ac:dyDescent="0.25">
      <c r="A425" s="77" t="s">
        <v>1380</v>
      </c>
      <c r="B425" s="119" t="s">
        <v>1070</v>
      </c>
      <c r="C425" s="134">
        <v>6594.8110064083039</v>
      </c>
      <c r="D425" s="183">
        <v>1445</v>
      </c>
      <c r="E425" s="183"/>
      <c r="F425" s="185"/>
      <c r="G425" s="185"/>
    </row>
    <row r="426" spans="1:7" x14ac:dyDescent="0.25">
      <c r="A426" s="103"/>
      <c r="B426" s="208"/>
      <c r="C426" s="81"/>
      <c r="D426" s="183"/>
      <c r="E426" s="183"/>
      <c r="F426" s="185"/>
      <c r="G426" s="185"/>
    </row>
    <row r="427" spans="1:7" ht="15.95" customHeight="1" x14ac:dyDescent="0.25">
      <c r="B427" s="119" t="s">
        <v>1071</v>
      </c>
      <c r="C427" s="81"/>
      <c r="D427" s="183"/>
      <c r="E427" s="183"/>
      <c r="F427" s="185"/>
      <c r="G427" s="185"/>
    </row>
    <row r="428" spans="1:7" ht="15.95" customHeight="1" x14ac:dyDescent="0.25">
      <c r="A428" s="77" t="s">
        <v>1381</v>
      </c>
      <c r="B428" s="152" t="s">
        <v>1073</v>
      </c>
      <c r="C428" s="134">
        <v>52.322116250666795</v>
      </c>
      <c r="D428" s="171"/>
      <c r="E428" s="183"/>
      <c r="F428" s="246">
        <f t="shared" ref="F428:F451" si="20">IF(OR($C$452=0,NOT(ISNUMBER($C$452)),NOT(ISNUMBER(C428))),"",C428/$C$452)</f>
        <v>5.4905405105441134E-3</v>
      </c>
      <c r="G428" s="246" t="str">
        <f t="shared" ref="G428:G451" si="21">IF(OR($D$452=0,NOT(ISNUMBER($D$452)),NOT(ISNUMBER(D428))),"",D428/$D$452)</f>
        <v/>
      </c>
    </row>
    <row r="429" spans="1:7" ht="15.95" customHeight="1" x14ac:dyDescent="0.25">
      <c r="A429" s="77" t="s">
        <v>1382</v>
      </c>
      <c r="B429" s="152" t="s">
        <v>1075</v>
      </c>
      <c r="C429" s="134">
        <v>160.83211707415308</v>
      </c>
      <c r="D429" s="171"/>
      <c r="E429" s="183"/>
      <c r="F429" s="246">
        <f t="shared" si="20"/>
        <v>1.6877284740579607E-2</v>
      </c>
      <c r="G429" s="246" t="str">
        <f t="shared" si="21"/>
        <v/>
      </c>
    </row>
    <row r="430" spans="1:7" ht="15.95" customHeight="1" x14ac:dyDescent="0.25">
      <c r="A430" s="77" t="s">
        <v>1383</v>
      </c>
      <c r="B430" s="152" t="s">
        <v>1077</v>
      </c>
      <c r="C430" s="134">
        <v>1751.4612289217946</v>
      </c>
      <c r="D430" s="171"/>
      <c r="E430" s="183"/>
      <c r="F430" s="246">
        <f t="shared" si="20"/>
        <v>0.18379357562625226</v>
      </c>
      <c r="G430" s="246" t="str">
        <f t="shared" si="21"/>
        <v/>
      </c>
    </row>
    <row r="431" spans="1:7" ht="15.95" customHeight="1" x14ac:dyDescent="0.25">
      <c r="A431" s="77" t="s">
        <v>1384</v>
      </c>
      <c r="B431" s="152" t="s">
        <v>1079</v>
      </c>
      <c r="C431" s="134">
        <v>7564.8864420170266</v>
      </c>
      <c r="D431" s="171"/>
      <c r="E431" s="183"/>
      <c r="F431" s="246">
        <f t="shared" si="20"/>
        <v>0.793838599122624</v>
      </c>
      <c r="G431" s="246" t="str">
        <f t="shared" si="21"/>
        <v/>
      </c>
    </row>
    <row r="432" spans="1:7" ht="15.95" customHeight="1" x14ac:dyDescent="0.25">
      <c r="A432" s="77" t="s">
        <v>1385</v>
      </c>
      <c r="B432" s="152" t="s">
        <v>985</v>
      </c>
      <c r="C432" s="134"/>
      <c r="D432" s="171"/>
      <c r="E432" s="183"/>
      <c r="F432" s="246" t="str">
        <f t="shared" si="20"/>
        <v/>
      </c>
      <c r="G432" s="246" t="str">
        <f t="shared" si="21"/>
        <v/>
      </c>
    </row>
    <row r="433" spans="1:7" ht="15.95" customHeight="1" x14ac:dyDescent="0.25">
      <c r="A433" s="77" t="s">
        <v>1386</v>
      </c>
      <c r="B433" s="152" t="s">
        <v>985</v>
      </c>
      <c r="C433" s="134"/>
      <c r="D433" s="171"/>
      <c r="E433" s="183"/>
      <c r="F433" s="246" t="str">
        <f t="shared" si="20"/>
        <v/>
      </c>
      <c r="G433" s="246" t="str">
        <f t="shared" si="21"/>
        <v/>
      </c>
    </row>
    <row r="434" spans="1:7" ht="15.95" customHeight="1" x14ac:dyDescent="0.25">
      <c r="A434" s="77" t="s">
        <v>1387</v>
      </c>
      <c r="B434" s="152" t="s">
        <v>985</v>
      </c>
      <c r="C434" s="134"/>
      <c r="D434" s="171"/>
      <c r="E434" s="183"/>
      <c r="F434" s="246" t="str">
        <f t="shared" si="20"/>
        <v/>
      </c>
      <c r="G434" s="246" t="str">
        <f t="shared" si="21"/>
        <v/>
      </c>
    </row>
    <row r="435" spans="1:7" ht="15.95" customHeight="1" x14ac:dyDescent="0.25">
      <c r="A435" s="77" t="s">
        <v>1388</v>
      </c>
      <c r="B435" s="152" t="s">
        <v>985</v>
      </c>
      <c r="C435" s="134"/>
      <c r="D435" s="171"/>
      <c r="E435" s="183"/>
      <c r="F435" s="246" t="str">
        <f t="shared" si="20"/>
        <v/>
      </c>
      <c r="G435" s="246" t="str">
        <f t="shared" si="21"/>
        <v/>
      </c>
    </row>
    <row r="436" spans="1:7" ht="15.95" customHeight="1" x14ac:dyDescent="0.25">
      <c r="A436" s="77" t="s">
        <v>1389</v>
      </c>
      <c r="B436" s="152" t="s">
        <v>985</v>
      </c>
      <c r="C436" s="134"/>
      <c r="D436" s="171"/>
      <c r="E436" s="183"/>
      <c r="F436" s="246" t="str">
        <f t="shared" si="20"/>
        <v/>
      </c>
      <c r="G436" s="246" t="str">
        <f t="shared" si="21"/>
        <v/>
      </c>
    </row>
    <row r="437" spans="1:7" ht="15.95" customHeight="1" x14ac:dyDescent="0.25">
      <c r="A437" s="77" t="s">
        <v>1390</v>
      </c>
      <c r="B437" s="152" t="s">
        <v>985</v>
      </c>
      <c r="C437" s="134"/>
      <c r="D437" s="171"/>
      <c r="E437" s="152"/>
      <c r="F437" s="246" t="str">
        <f t="shared" si="20"/>
        <v/>
      </c>
      <c r="G437" s="246" t="str">
        <f t="shared" si="21"/>
        <v/>
      </c>
    </row>
    <row r="438" spans="1:7" ht="15.95" customHeight="1" x14ac:dyDescent="0.25">
      <c r="A438" s="77" t="s">
        <v>1391</v>
      </c>
      <c r="B438" s="152" t="s">
        <v>985</v>
      </c>
      <c r="C438" s="134"/>
      <c r="D438" s="171"/>
      <c r="E438" s="152"/>
      <c r="F438" s="246" t="str">
        <f t="shared" si="20"/>
        <v/>
      </c>
      <c r="G438" s="246" t="str">
        <f t="shared" si="21"/>
        <v/>
      </c>
    </row>
    <row r="439" spans="1:7" ht="15.95" customHeight="1" x14ac:dyDescent="0.25">
      <c r="A439" s="77" t="s">
        <v>1392</v>
      </c>
      <c r="B439" s="152" t="s">
        <v>985</v>
      </c>
      <c r="C439" s="134"/>
      <c r="D439" s="171"/>
      <c r="E439" s="152"/>
      <c r="F439" s="246" t="str">
        <f t="shared" si="20"/>
        <v/>
      </c>
      <c r="G439" s="246" t="str">
        <f t="shared" si="21"/>
        <v/>
      </c>
    </row>
    <row r="440" spans="1:7" ht="15.95" customHeight="1" x14ac:dyDescent="0.25">
      <c r="A440" s="77" t="s">
        <v>1393</v>
      </c>
      <c r="B440" s="152" t="s">
        <v>985</v>
      </c>
      <c r="C440" s="134"/>
      <c r="D440" s="171"/>
      <c r="E440" s="152"/>
      <c r="F440" s="246" t="str">
        <f t="shared" si="20"/>
        <v/>
      </c>
      <c r="G440" s="246" t="str">
        <f t="shared" si="21"/>
        <v/>
      </c>
    </row>
    <row r="441" spans="1:7" ht="15.95" customHeight="1" x14ac:dyDescent="0.25">
      <c r="A441" s="77" t="s">
        <v>1394</v>
      </c>
      <c r="B441" s="152" t="s">
        <v>985</v>
      </c>
      <c r="C441" s="134"/>
      <c r="D441" s="171"/>
      <c r="E441" s="152"/>
      <c r="F441" s="246" t="str">
        <f t="shared" si="20"/>
        <v/>
      </c>
      <c r="G441" s="246" t="str">
        <f t="shared" si="21"/>
        <v/>
      </c>
    </row>
    <row r="442" spans="1:7" ht="15.95" customHeight="1" x14ac:dyDescent="0.25">
      <c r="A442" s="77" t="s">
        <v>1395</v>
      </c>
      <c r="B442" s="152" t="s">
        <v>985</v>
      </c>
      <c r="C442" s="134"/>
      <c r="D442" s="171"/>
      <c r="E442" s="152"/>
      <c r="F442" s="246" t="str">
        <f t="shared" si="20"/>
        <v/>
      </c>
      <c r="G442" s="246" t="str">
        <f t="shared" si="21"/>
        <v/>
      </c>
    </row>
    <row r="443" spans="1:7" ht="15.95" customHeight="1" x14ac:dyDescent="0.25">
      <c r="A443" s="77" t="s">
        <v>1396</v>
      </c>
      <c r="B443" s="152" t="s">
        <v>985</v>
      </c>
      <c r="C443" s="134"/>
      <c r="D443" s="171"/>
      <c r="E443" s="208"/>
      <c r="F443" s="246" t="str">
        <f t="shared" si="20"/>
        <v/>
      </c>
      <c r="G443" s="246" t="str">
        <f t="shared" si="21"/>
        <v/>
      </c>
    </row>
    <row r="444" spans="1:7" ht="15.95" customHeight="1" x14ac:dyDescent="0.25">
      <c r="A444" s="77" t="s">
        <v>1397</v>
      </c>
      <c r="B444" s="152" t="s">
        <v>985</v>
      </c>
      <c r="C444" s="134"/>
      <c r="D444" s="171"/>
      <c r="E444" s="179"/>
      <c r="F444" s="246" t="str">
        <f t="shared" si="20"/>
        <v/>
      </c>
      <c r="G444" s="246" t="str">
        <f t="shared" si="21"/>
        <v/>
      </c>
    </row>
    <row r="445" spans="1:7" ht="15.95" customHeight="1" x14ac:dyDescent="0.25">
      <c r="A445" s="77" t="s">
        <v>1398</v>
      </c>
      <c r="B445" s="152" t="s">
        <v>985</v>
      </c>
      <c r="C445" s="134"/>
      <c r="D445" s="171"/>
      <c r="E445" s="179"/>
      <c r="F445" s="246" t="str">
        <f t="shared" si="20"/>
        <v/>
      </c>
      <c r="G445" s="246" t="str">
        <f t="shared" si="21"/>
        <v/>
      </c>
    </row>
    <row r="446" spans="1:7" ht="15.95" customHeight="1" x14ac:dyDescent="0.25">
      <c r="A446" s="77" t="s">
        <v>1399</v>
      </c>
      <c r="B446" s="152" t="s">
        <v>985</v>
      </c>
      <c r="C446" s="134"/>
      <c r="D446" s="171"/>
      <c r="E446" s="179"/>
      <c r="F446" s="246" t="str">
        <f t="shared" si="20"/>
        <v/>
      </c>
      <c r="G446" s="246" t="str">
        <f t="shared" si="21"/>
        <v/>
      </c>
    </row>
    <row r="447" spans="1:7" ht="15.95" customHeight="1" x14ac:dyDescent="0.25">
      <c r="A447" s="77" t="s">
        <v>1400</v>
      </c>
      <c r="B447" s="152" t="s">
        <v>985</v>
      </c>
      <c r="C447" s="134"/>
      <c r="D447" s="171"/>
      <c r="E447" s="179"/>
      <c r="F447" s="246" t="str">
        <f t="shared" si="20"/>
        <v/>
      </c>
      <c r="G447" s="246" t="str">
        <f t="shared" si="21"/>
        <v/>
      </c>
    </row>
    <row r="448" spans="1:7" ht="15.95" customHeight="1" x14ac:dyDescent="0.25">
      <c r="A448" s="77" t="s">
        <v>1401</v>
      </c>
      <c r="B448" s="152" t="s">
        <v>985</v>
      </c>
      <c r="C448" s="134"/>
      <c r="D448" s="171"/>
      <c r="E448" s="179"/>
      <c r="F448" s="246" t="str">
        <f t="shared" si="20"/>
        <v/>
      </c>
      <c r="G448" s="246" t="str">
        <f t="shared" si="21"/>
        <v/>
      </c>
    </row>
    <row r="449" spans="1:7" ht="15.95" customHeight="1" x14ac:dyDescent="0.25">
      <c r="A449" s="77" t="s">
        <v>1402</v>
      </c>
      <c r="B449" s="152" t="s">
        <v>985</v>
      </c>
      <c r="C449" s="134"/>
      <c r="D449" s="171"/>
      <c r="E449" s="179"/>
      <c r="F449" s="246" t="str">
        <f t="shared" si="20"/>
        <v/>
      </c>
      <c r="G449" s="246" t="str">
        <f t="shared" si="21"/>
        <v/>
      </c>
    </row>
    <row r="450" spans="1:7" ht="15.95" customHeight="1" x14ac:dyDescent="0.25">
      <c r="A450" s="77" t="s">
        <v>1403</v>
      </c>
      <c r="B450" s="152" t="s">
        <v>985</v>
      </c>
      <c r="C450" s="134"/>
      <c r="D450" s="171"/>
      <c r="E450" s="179"/>
      <c r="F450" s="246" t="str">
        <f t="shared" si="20"/>
        <v/>
      </c>
      <c r="G450" s="246" t="str">
        <f t="shared" si="21"/>
        <v/>
      </c>
    </row>
    <row r="451" spans="1:7" ht="15.95" customHeight="1" x14ac:dyDescent="0.25">
      <c r="A451" s="77" t="s">
        <v>1404</v>
      </c>
      <c r="B451" s="152" t="s">
        <v>985</v>
      </c>
      <c r="C451" s="134"/>
      <c r="D451" s="171"/>
      <c r="E451" s="179"/>
      <c r="F451" s="246" t="str">
        <f t="shared" si="20"/>
        <v/>
      </c>
      <c r="G451" s="246" t="str">
        <f t="shared" si="21"/>
        <v/>
      </c>
    </row>
    <row r="452" spans="1:7" ht="15.95" customHeight="1" x14ac:dyDescent="0.25">
      <c r="A452" s="77" t="s">
        <v>1405</v>
      </c>
      <c r="B452" s="176" t="s">
        <v>373</v>
      </c>
      <c r="C452" s="248">
        <f>SUM(C428:C451)</f>
        <v>9529.5019042636413</v>
      </c>
      <c r="D452" s="272">
        <f>SUM(D428:D451)</f>
        <v>0</v>
      </c>
      <c r="E452" s="179"/>
      <c r="F452" s="249">
        <f>SUM(F428:F451)</f>
        <v>1</v>
      </c>
      <c r="G452" s="249">
        <f>SUM(G428:G451)</f>
        <v>0</v>
      </c>
    </row>
    <row r="453" spans="1:7" ht="15" customHeight="1" x14ac:dyDescent="0.25">
      <c r="A453" s="83"/>
      <c r="B453" s="240" t="s">
        <v>1406</v>
      </c>
      <c r="C453" s="240" t="s">
        <v>1066</v>
      </c>
      <c r="D453" s="240" t="s">
        <v>1067</v>
      </c>
      <c r="E453" s="240"/>
      <c r="F453" s="240" t="s">
        <v>855</v>
      </c>
      <c r="G453" s="240" t="s">
        <v>1068</v>
      </c>
    </row>
    <row r="454" spans="1:7" ht="15.95" customHeight="1" x14ac:dyDescent="0.25">
      <c r="A454" s="77" t="s">
        <v>1407</v>
      </c>
      <c r="B454" s="119" t="s">
        <v>1103</v>
      </c>
      <c r="C454" s="130">
        <v>0.48237923049999998</v>
      </c>
      <c r="D454" s="81"/>
      <c r="E454" s="208"/>
      <c r="F454" s="208"/>
      <c r="G454" s="81"/>
    </row>
    <row r="455" spans="1:7" x14ac:dyDescent="0.25">
      <c r="B455" s="208"/>
      <c r="C455" s="81"/>
      <c r="D455" s="81"/>
      <c r="E455" s="208"/>
      <c r="F455" s="208"/>
      <c r="G455" s="81"/>
    </row>
    <row r="456" spans="1:7" ht="15.95" customHeight="1" x14ac:dyDescent="0.25">
      <c r="B456" s="176" t="s">
        <v>1104</v>
      </c>
      <c r="C456" s="81"/>
      <c r="D456" s="81"/>
      <c r="E456" s="208"/>
      <c r="F456" s="208"/>
      <c r="G456" s="81"/>
    </row>
    <row r="457" spans="1:7" ht="15.95" customHeight="1" x14ac:dyDescent="0.25">
      <c r="A457" s="77" t="s">
        <v>1408</v>
      </c>
      <c r="B457" s="119" t="s">
        <v>1106</v>
      </c>
      <c r="C457" s="134">
        <v>2836.6242494490002</v>
      </c>
      <c r="D457" s="171">
        <v>663</v>
      </c>
      <c r="E457" s="208"/>
      <c r="F457" s="246">
        <f t="shared" ref="F457:F464" si="22">IF(OR($C$465=0,NOT(ISNUMBER($C$465)),NOT(ISNUMBER(C457))),"",C457/$C$465)</f>
        <v>0.29766763026512882</v>
      </c>
      <c r="G457" s="246">
        <f t="shared" ref="G457:G464" si="23">IF(OR($D$465=0,NOT(ISNUMBER($D$465)),NOT(ISNUMBER(D457))),"",D457/$D$465)</f>
        <v>0.45850622406639002</v>
      </c>
    </row>
    <row r="458" spans="1:7" ht="15.95" customHeight="1" x14ac:dyDescent="0.25">
      <c r="A458" s="77" t="s">
        <v>1409</v>
      </c>
      <c r="B458" s="119" t="s">
        <v>1108</v>
      </c>
      <c r="C458" s="134">
        <v>655.09942236300003</v>
      </c>
      <c r="D458" s="171">
        <v>203</v>
      </c>
      <c r="E458" s="208"/>
      <c r="F458" s="246">
        <f t="shared" si="22"/>
        <v>6.8744350853211206E-2</v>
      </c>
      <c r="G458" s="246">
        <f t="shared" si="23"/>
        <v>0.14038727524204703</v>
      </c>
    </row>
    <row r="459" spans="1:7" ht="15.95" customHeight="1" x14ac:dyDescent="0.25">
      <c r="A459" s="77" t="s">
        <v>1410</v>
      </c>
      <c r="B459" s="119" t="s">
        <v>1110</v>
      </c>
      <c r="C459" s="134">
        <v>6037.7782324509999</v>
      </c>
      <c r="D459" s="171">
        <v>580</v>
      </c>
      <c r="E459" s="208"/>
      <c r="F459" s="246">
        <f t="shared" si="22"/>
        <v>0.63358801888165983</v>
      </c>
      <c r="G459" s="246">
        <f t="shared" si="23"/>
        <v>0.40110650069156295</v>
      </c>
    </row>
    <row r="460" spans="1:7" ht="15.95" customHeight="1" x14ac:dyDescent="0.25">
      <c r="A460" s="77" t="s">
        <v>1411</v>
      </c>
      <c r="B460" s="119" t="s">
        <v>1112</v>
      </c>
      <c r="C460" s="134"/>
      <c r="D460" s="171"/>
      <c r="E460" s="208"/>
      <c r="F460" s="246" t="str">
        <f t="shared" si="22"/>
        <v/>
      </c>
      <c r="G460" s="246" t="str">
        <f t="shared" si="23"/>
        <v/>
      </c>
    </row>
    <row r="461" spans="1:7" ht="15.95" customHeight="1" x14ac:dyDescent="0.25">
      <c r="A461" s="77" t="s">
        <v>1412</v>
      </c>
      <c r="B461" s="119" t="s">
        <v>1114</v>
      </c>
      <c r="C461" s="134"/>
      <c r="D461" s="171"/>
      <c r="E461" s="208"/>
      <c r="F461" s="246" t="str">
        <f t="shared" si="22"/>
        <v/>
      </c>
      <c r="G461" s="246" t="str">
        <f t="shared" si="23"/>
        <v/>
      </c>
    </row>
    <row r="462" spans="1:7" ht="15.95" customHeight="1" x14ac:dyDescent="0.25">
      <c r="A462" s="77" t="s">
        <v>1413</v>
      </c>
      <c r="B462" s="119" t="s">
        <v>1116</v>
      </c>
      <c r="C462" s="134"/>
      <c r="D462" s="171"/>
      <c r="E462" s="208"/>
      <c r="F462" s="246" t="str">
        <f t="shared" si="22"/>
        <v/>
      </c>
      <c r="G462" s="246" t="str">
        <f t="shared" si="23"/>
        <v/>
      </c>
    </row>
    <row r="463" spans="1:7" ht="15.95" customHeight="1" x14ac:dyDescent="0.25">
      <c r="A463" s="77" t="s">
        <v>1414</v>
      </c>
      <c r="B463" s="119" t="s">
        <v>1118</v>
      </c>
      <c r="C463" s="134"/>
      <c r="D463" s="171"/>
      <c r="E463" s="208"/>
      <c r="F463" s="246" t="str">
        <f t="shared" si="22"/>
        <v/>
      </c>
      <c r="G463" s="246" t="str">
        <f t="shared" si="23"/>
        <v/>
      </c>
    </row>
    <row r="464" spans="1:7" ht="15.95" customHeight="1" x14ac:dyDescent="0.25">
      <c r="A464" s="77" t="s">
        <v>1415</v>
      </c>
      <c r="B464" s="119" t="s">
        <v>1120</v>
      </c>
      <c r="C464" s="134"/>
      <c r="D464" s="171"/>
      <c r="E464" s="208"/>
      <c r="F464" s="246" t="str">
        <f t="shared" si="22"/>
        <v/>
      </c>
      <c r="G464" s="246" t="str">
        <f t="shared" si="23"/>
        <v/>
      </c>
    </row>
    <row r="465" spans="1:7" ht="15.95" customHeight="1" x14ac:dyDescent="0.25">
      <c r="A465" s="77" t="s">
        <v>1416</v>
      </c>
      <c r="B465" s="247" t="s">
        <v>373</v>
      </c>
      <c r="C465" s="257">
        <f>SUM(C457:C464)</f>
        <v>9529.5019042630011</v>
      </c>
      <c r="D465" s="166">
        <f>SUM(D457:D464)</f>
        <v>1446</v>
      </c>
      <c r="E465" s="208"/>
      <c r="F465" s="245">
        <f>SUM(F457:F464)</f>
        <v>0.99999999999999989</v>
      </c>
      <c r="G465" s="245">
        <f>SUM(G457:G464)</f>
        <v>1</v>
      </c>
    </row>
    <row r="466" spans="1:7" ht="15.95" customHeight="1" outlineLevel="1" x14ac:dyDescent="0.25">
      <c r="A466" s="77" t="s">
        <v>1417</v>
      </c>
      <c r="B466" s="163" t="s">
        <v>1123</v>
      </c>
      <c r="C466" s="134"/>
      <c r="D466" s="171"/>
      <c r="E466" s="208"/>
      <c r="F466" s="246" t="str">
        <f t="shared" ref="F466:F471" si="24">IF(OR($C$465=0,NOT(ISNUMBER($C$465)),NOT(ISNUMBER(C466))),"",C466/$C$465)</f>
        <v/>
      </c>
      <c r="G466" s="246" t="str">
        <f t="shared" ref="G466:G471" si="25">IF(OR($D$465=0,NOT(ISNUMBER($D$465)),NOT(ISNUMBER(D466))),"",D466/$D$465)</f>
        <v/>
      </c>
    </row>
    <row r="467" spans="1:7" ht="15.95" customHeight="1" outlineLevel="1" x14ac:dyDescent="0.25">
      <c r="A467" s="77" t="s">
        <v>1418</v>
      </c>
      <c r="B467" s="163" t="s">
        <v>1125</v>
      </c>
      <c r="C467" s="134"/>
      <c r="D467" s="171"/>
      <c r="E467" s="208"/>
      <c r="F467" s="246" t="str">
        <f t="shared" si="24"/>
        <v/>
      </c>
      <c r="G467" s="246" t="str">
        <f t="shared" si="25"/>
        <v/>
      </c>
    </row>
    <row r="468" spans="1:7" ht="15.95" customHeight="1" outlineLevel="1" x14ac:dyDescent="0.25">
      <c r="A468" s="77" t="s">
        <v>1419</v>
      </c>
      <c r="B468" s="163" t="s">
        <v>1127</v>
      </c>
      <c r="C468" s="134"/>
      <c r="D468" s="171"/>
      <c r="E468" s="208"/>
      <c r="F468" s="246" t="str">
        <f t="shared" si="24"/>
        <v/>
      </c>
      <c r="G468" s="246" t="str">
        <f t="shared" si="25"/>
        <v/>
      </c>
    </row>
    <row r="469" spans="1:7" ht="15.95" customHeight="1" outlineLevel="1" x14ac:dyDescent="0.25">
      <c r="A469" s="77" t="s">
        <v>1420</v>
      </c>
      <c r="B469" s="163" t="s">
        <v>1129</v>
      </c>
      <c r="C469" s="134"/>
      <c r="D469" s="171"/>
      <c r="E469" s="208"/>
      <c r="F469" s="246" t="str">
        <f t="shared" si="24"/>
        <v/>
      </c>
      <c r="G469" s="246" t="str">
        <f t="shared" si="25"/>
        <v/>
      </c>
    </row>
    <row r="470" spans="1:7" ht="15.95" customHeight="1" outlineLevel="1" x14ac:dyDescent="0.25">
      <c r="A470" s="77" t="s">
        <v>1421</v>
      </c>
      <c r="B470" s="163" t="s">
        <v>1131</v>
      </c>
      <c r="C470" s="134"/>
      <c r="D470" s="171"/>
      <c r="E470" s="208"/>
      <c r="F470" s="246" t="str">
        <f t="shared" si="24"/>
        <v/>
      </c>
      <c r="G470" s="246" t="str">
        <f t="shared" si="25"/>
        <v/>
      </c>
    </row>
    <row r="471" spans="1:7" ht="15.95" customHeight="1" outlineLevel="1" x14ac:dyDescent="0.25">
      <c r="A471" s="77" t="s">
        <v>1422</v>
      </c>
      <c r="B471" s="163" t="s">
        <v>1133</v>
      </c>
      <c r="C471" s="134"/>
      <c r="D471" s="171"/>
      <c r="E471" s="208"/>
      <c r="F471" s="246" t="str">
        <f t="shared" si="24"/>
        <v/>
      </c>
      <c r="G471" s="246" t="str">
        <f t="shared" si="25"/>
        <v/>
      </c>
    </row>
    <row r="472" spans="1:7" ht="15.95" customHeight="1" outlineLevel="1" x14ac:dyDescent="0.25">
      <c r="A472" s="77" t="s">
        <v>1423</v>
      </c>
      <c r="B472" s="162"/>
      <c r="C472" s="208"/>
      <c r="D472" s="208"/>
      <c r="E472" s="208"/>
      <c r="F472" s="181"/>
      <c r="G472" s="181"/>
    </row>
    <row r="473" spans="1:7" ht="15.95" customHeight="1" outlineLevel="1" x14ac:dyDescent="0.25">
      <c r="A473" s="77" t="s">
        <v>1424</v>
      </c>
      <c r="B473" s="162"/>
      <c r="C473" s="208"/>
      <c r="D473" s="208"/>
      <c r="E473" s="208"/>
      <c r="F473" s="181"/>
      <c r="G473" s="181"/>
    </row>
    <row r="474" spans="1:7" ht="15.95" customHeight="1" outlineLevel="1" x14ac:dyDescent="0.25">
      <c r="A474" s="77" t="s">
        <v>1425</v>
      </c>
      <c r="B474" s="162"/>
      <c r="C474" s="208"/>
      <c r="D474" s="208"/>
      <c r="E474" s="208"/>
      <c r="F474" s="179"/>
      <c r="G474" s="179"/>
    </row>
    <row r="475" spans="1:7" ht="15" customHeight="1" x14ac:dyDescent="0.25">
      <c r="A475" s="83"/>
      <c r="B475" s="240" t="s">
        <v>1426</v>
      </c>
      <c r="C475" s="240" t="s">
        <v>1066</v>
      </c>
      <c r="D475" s="240" t="s">
        <v>1067</v>
      </c>
      <c r="E475" s="240"/>
      <c r="F475" s="240" t="s">
        <v>855</v>
      </c>
      <c r="G475" s="240" t="s">
        <v>1068</v>
      </c>
    </row>
    <row r="476" spans="1:7" ht="15.95" customHeight="1" x14ac:dyDescent="0.25">
      <c r="A476" s="77" t="s">
        <v>1427</v>
      </c>
      <c r="B476" s="119" t="s">
        <v>1103</v>
      </c>
      <c r="C476" s="134" t="s">
        <v>349</v>
      </c>
      <c r="D476" s="81"/>
      <c r="E476" s="208"/>
      <c r="F476" s="81"/>
      <c r="G476" s="81"/>
    </row>
    <row r="477" spans="1:7" x14ac:dyDescent="0.25">
      <c r="B477" s="208"/>
      <c r="C477" s="81"/>
      <c r="D477" s="81"/>
      <c r="E477" s="208"/>
      <c r="F477" s="81"/>
      <c r="G477" s="81"/>
    </row>
    <row r="478" spans="1:7" ht="15.95" customHeight="1" x14ac:dyDescent="0.25">
      <c r="B478" s="176" t="s">
        <v>1104</v>
      </c>
      <c r="C478" s="81"/>
      <c r="D478" s="81"/>
      <c r="E478" s="208"/>
      <c r="F478" s="81"/>
      <c r="G478" s="81"/>
    </row>
    <row r="479" spans="1:7" ht="15.95" customHeight="1" x14ac:dyDescent="0.25">
      <c r="A479" s="77" t="s">
        <v>1428</v>
      </c>
      <c r="B479" s="119" t="s">
        <v>1106</v>
      </c>
      <c r="C479" s="134" t="s">
        <v>349</v>
      </c>
      <c r="D479" s="134" t="s">
        <v>349</v>
      </c>
      <c r="E479" s="208"/>
      <c r="F479" s="246" t="str">
        <f t="shared" ref="F479:F486" si="26">IF($C$487=0,"",IF(C479="[Mark as ND1 if not relevant]","",C479/$C$487))</f>
        <v/>
      </c>
      <c r="G479" s="246" t="str">
        <f t="shared" ref="G479:G486" si="27">IF($D$487=0,"",IF(D479="[Mark as ND1 if not relevant]","",D479/$D$487))</f>
        <v/>
      </c>
    </row>
    <row r="480" spans="1:7" ht="15.95" customHeight="1" x14ac:dyDescent="0.25">
      <c r="A480" s="77" t="s">
        <v>1429</v>
      </c>
      <c r="B480" s="119" t="s">
        <v>1108</v>
      </c>
      <c r="C480" s="134" t="s">
        <v>349</v>
      </c>
      <c r="D480" s="134" t="s">
        <v>349</v>
      </c>
      <c r="E480" s="208"/>
      <c r="F480" s="246" t="str">
        <f t="shared" si="26"/>
        <v/>
      </c>
      <c r="G480" s="246" t="str">
        <f t="shared" si="27"/>
        <v/>
      </c>
    </row>
    <row r="481" spans="1:7" ht="15.95" customHeight="1" x14ac:dyDescent="0.25">
      <c r="A481" s="77" t="s">
        <v>1430</v>
      </c>
      <c r="B481" s="119" t="s">
        <v>1110</v>
      </c>
      <c r="C481" s="134" t="s">
        <v>349</v>
      </c>
      <c r="D481" s="134" t="s">
        <v>349</v>
      </c>
      <c r="E481" s="208"/>
      <c r="F481" s="246" t="str">
        <f t="shared" si="26"/>
        <v/>
      </c>
      <c r="G481" s="246" t="str">
        <f t="shared" si="27"/>
        <v/>
      </c>
    </row>
    <row r="482" spans="1:7" ht="15.95" customHeight="1" x14ac:dyDescent="0.25">
      <c r="A482" s="77" t="s">
        <v>1431</v>
      </c>
      <c r="B482" s="119" t="s">
        <v>1112</v>
      </c>
      <c r="C482" s="134" t="s">
        <v>349</v>
      </c>
      <c r="D482" s="134" t="s">
        <v>349</v>
      </c>
      <c r="E482" s="208"/>
      <c r="F482" s="246" t="str">
        <f t="shared" si="26"/>
        <v/>
      </c>
      <c r="G482" s="246" t="str">
        <f t="shared" si="27"/>
        <v/>
      </c>
    </row>
    <row r="483" spans="1:7" ht="15.95" customHeight="1" x14ac:dyDescent="0.25">
      <c r="A483" s="77" t="s">
        <v>1432</v>
      </c>
      <c r="B483" s="119" t="s">
        <v>1114</v>
      </c>
      <c r="C483" s="134" t="s">
        <v>349</v>
      </c>
      <c r="D483" s="134" t="s">
        <v>349</v>
      </c>
      <c r="E483" s="208"/>
      <c r="F483" s="246" t="str">
        <f t="shared" si="26"/>
        <v/>
      </c>
      <c r="G483" s="246" t="str">
        <f t="shared" si="27"/>
        <v/>
      </c>
    </row>
    <row r="484" spans="1:7" ht="15.95" customHeight="1" x14ac:dyDescent="0.25">
      <c r="A484" s="77" t="s">
        <v>1433</v>
      </c>
      <c r="B484" s="119" t="s">
        <v>1116</v>
      </c>
      <c r="C484" s="134" t="s">
        <v>349</v>
      </c>
      <c r="D484" s="134" t="s">
        <v>349</v>
      </c>
      <c r="E484" s="208"/>
      <c r="F484" s="246" t="str">
        <f t="shared" si="26"/>
        <v/>
      </c>
      <c r="G484" s="246" t="str">
        <f t="shared" si="27"/>
        <v/>
      </c>
    </row>
    <row r="485" spans="1:7" ht="15.95" customHeight="1" x14ac:dyDescent="0.25">
      <c r="A485" s="77" t="s">
        <v>1434</v>
      </c>
      <c r="B485" s="119" t="s">
        <v>1118</v>
      </c>
      <c r="C485" s="134" t="s">
        <v>349</v>
      </c>
      <c r="D485" s="134" t="s">
        <v>349</v>
      </c>
      <c r="E485" s="208"/>
      <c r="F485" s="246" t="str">
        <f t="shared" si="26"/>
        <v/>
      </c>
      <c r="G485" s="246" t="str">
        <f t="shared" si="27"/>
        <v/>
      </c>
    </row>
    <row r="486" spans="1:7" ht="15.95" customHeight="1" x14ac:dyDescent="0.25">
      <c r="A486" s="77" t="s">
        <v>1435</v>
      </c>
      <c r="B486" s="119" t="s">
        <v>1120</v>
      </c>
      <c r="C486" s="134" t="s">
        <v>349</v>
      </c>
      <c r="D486" s="134" t="s">
        <v>349</v>
      </c>
      <c r="E486" s="208"/>
      <c r="F486" s="246" t="str">
        <f t="shared" si="26"/>
        <v/>
      </c>
      <c r="G486" s="246" t="str">
        <f t="shared" si="27"/>
        <v/>
      </c>
    </row>
    <row r="487" spans="1:7" ht="15.95" customHeight="1" x14ac:dyDescent="0.25">
      <c r="A487" s="77" t="s">
        <v>1436</v>
      </c>
      <c r="B487" s="247" t="s">
        <v>373</v>
      </c>
      <c r="C487" s="257">
        <f>SUM(C479:C486)</f>
        <v>0</v>
      </c>
      <c r="D487" s="166">
        <f>SUM(D479:D486)</f>
        <v>0</v>
      </c>
      <c r="E487" s="208"/>
      <c r="F487" s="245">
        <f>SUM(F479:F486)</f>
        <v>0</v>
      </c>
      <c r="G487" s="245">
        <f>SUM(G479:G486)</f>
        <v>0</v>
      </c>
    </row>
    <row r="488" spans="1:7" ht="15.95" customHeight="1" outlineLevel="1" x14ac:dyDescent="0.25">
      <c r="A488" s="77" t="s">
        <v>1437</v>
      </c>
      <c r="B488" s="163" t="s">
        <v>1123</v>
      </c>
      <c r="C488" s="134"/>
      <c r="D488" s="171"/>
      <c r="E488" s="208"/>
      <c r="F488" s="246" t="str">
        <f t="shared" ref="F488:F493" si="28">IF(OR($C$487=0,NOT(ISNUMBER($C$487)),NOT(ISNUMBER(C488))),"",C488/$C$487)</f>
        <v/>
      </c>
      <c r="G488" s="246" t="str">
        <f t="shared" ref="G488:G493" si="29">IF(OR($D$487=0,NOT(ISNUMBER($D$487)),NOT(ISNUMBER(D488))),"",D488/$D$487)</f>
        <v/>
      </c>
    </row>
    <row r="489" spans="1:7" ht="15.95" customHeight="1" outlineLevel="1" x14ac:dyDescent="0.25">
      <c r="A489" s="77" t="s">
        <v>1438</v>
      </c>
      <c r="B489" s="163" t="s">
        <v>1125</v>
      </c>
      <c r="C489" s="134"/>
      <c r="D489" s="171"/>
      <c r="E489" s="208"/>
      <c r="F489" s="246" t="str">
        <f t="shared" si="28"/>
        <v/>
      </c>
      <c r="G489" s="246" t="str">
        <f t="shared" si="29"/>
        <v/>
      </c>
    </row>
    <row r="490" spans="1:7" ht="15.95" customHeight="1" outlineLevel="1" x14ac:dyDescent="0.25">
      <c r="A490" s="77" t="s">
        <v>1439</v>
      </c>
      <c r="B490" s="163" t="s">
        <v>1127</v>
      </c>
      <c r="C490" s="134"/>
      <c r="D490" s="171"/>
      <c r="E490" s="208"/>
      <c r="F490" s="246" t="str">
        <f t="shared" si="28"/>
        <v/>
      </c>
      <c r="G490" s="246" t="str">
        <f t="shared" si="29"/>
        <v/>
      </c>
    </row>
    <row r="491" spans="1:7" ht="15.95" customHeight="1" outlineLevel="1" x14ac:dyDescent="0.25">
      <c r="A491" s="77" t="s">
        <v>1440</v>
      </c>
      <c r="B491" s="163" t="s">
        <v>1129</v>
      </c>
      <c r="C491" s="134"/>
      <c r="D491" s="171"/>
      <c r="E491" s="208"/>
      <c r="F491" s="246" t="str">
        <f t="shared" si="28"/>
        <v/>
      </c>
      <c r="G491" s="246" t="str">
        <f t="shared" si="29"/>
        <v/>
      </c>
    </row>
    <row r="492" spans="1:7" ht="15.95" customHeight="1" outlineLevel="1" x14ac:dyDescent="0.25">
      <c r="A492" s="77" t="s">
        <v>1441</v>
      </c>
      <c r="B492" s="163" t="s">
        <v>1131</v>
      </c>
      <c r="C492" s="134"/>
      <c r="D492" s="171"/>
      <c r="E492" s="208"/>
      <c r="F492" s="246" t="str">
        <f t="shared" si="28"/>
        <v/>
      </c>
      <c r="G492" s="246" t="str">
        <f t="shared" si="29"/>
        <v/>
      </c>
    </row>
    <row r="493" spans="1:7" ht="15.95" customHeight="1" outlineLevel="1" x14ac:dyDescent="0.25">
      <c r="A493" s="77" t="s">
        <v>1442</v>
      </c>
      <c r="B493" s="163" t="s">
        <v>1133</v>
      </c>
      <c r="C493" s="134"/>
      <c r="D493" s="171"/>
      <c r="E493" s="208"/>
      <c r="F493" s="246" t="str">
        <f t="shared" si="28"/>
        <v/>
      </c>
      <c r="G493" s="246" t="str">
        <f t="shared" si="29"/>
        <v/>
      </c>
    </row>
    <row r="494" spans="1:7" ht="15.95" customHeight="1" outlineLevel="1" x14ac:dyDescent="0.25">
      <c r="A494" s="77" t="s">
        <v>1443</v>
      </c>
      <c r="B494" s="162"/>
      <c r="C494" s="208"/>
      <c r="D494" s="208"/>
      <c r="E494" s="208"/>
      <c r="F494" s="193"/>
      <c r="G494" s="193"/>
    </row>
    <row r="495" spans="1:7" ht="15.95" customHeight="1" outlineLevel="1" x14ac:dyDescent="0.25">
      <c r="A495" s="77" t="s">
        <v>1444</v>
      </c>
      <c r="B495" s="162"/>
      <c r="C495" s="208"/>
      <c r="D495" s="208"/>
      <c r="E495" s="208"/>
      <c r="F495" s="193"/>
      <c r="G495" s="193"/>
    </row>
    <row r="496" spans="1:7" ht="15.95" customHeight="1" outlineLevel="1" x14ac:dyDescent="0.25">
      <c r="A496" s="77" t="s">
        <v>1445</v>
      </c>
      <c r="B496" s="162"/>
      <c r="C496" s="208"/>
      <c r="D496" s="208"/>
      <c r="E496" s="208"/>
      <c r="F496" s="193"/>
      <c r="G496" s="130"/>
    </row>
    <row r="497" spans="1:7" ht="15" customHeight="1" x14ac:dyDescent="0.25">
      <c r="A497" s="83"/>
      <c r="B497" s="240" t="s">
        <v>1446</v>
      </c>
      <c r="C497" s="240" t="s">
        <v>1447</v>
      </c>
      <c r="D497" s="240"/>
      <c r="E497" s="240"/>
      <c r="F497" s="240"/>
      <c r="G497" s="242"/>
    </row>
    <row r="498" spans="1:7" ht="15.95" customHeight="1" x14ac:dyDescent="0.25">
      <c r="A498" s="77" t="s">
        <v>1448</v>
      </c>
      <c r="B498" s="176" t="s">
        <v>1449</v>
      </c>
      <c r="C498" s="130">
        <v>0.30965837738026208</v>
      </c>
      <c r="D498" s="208"/>
      <c r="E498" s="208"/>
      <c r="F498" s="208"/>
      <c r="G498" s="81"/>
    </row>
    <row r="499" spans="1:7" ht="15.95" customHeight="1" x14ac:dyDescent="0.25">
      <c r="A499" s="77" t="s">
        <v>1450</v>
      </c>
      <c r="B499" s="176" t="s">
        <v>1451</v>
      </c>
      <c r="C499" s="130">
        <v>0.35409785571279501</v>
      </c>
      <c r="D499" s="208"/>
      <c r="E499" s="208"/>
      <c r="F499" s="208"/>
      <c r="G499" s="81"/>
    </row>
    <row r="500" spans="1:7" ht="15.95" customHeight="1" x14ac:dyDescent="0.25">
      <c r="A500" s="77" t="s">
        <v>1452</v>
      </c>
      <c r="B500" s="176" t="s">
        <v>1453</v>
      </c>
      <c r="C500" s="130">
        <v>0</v>
      </c>
      <c r="D500" s="208"/>
      <c r="E500" s="208"/>
      <c r="F500" s="208"/>
      <c r="G500" s="81"/>
    </row>
    <row r="501" spans="1:7" ht="15.95" customHeight="1" x14ac:dyDescent="0.25">
      <c r="A501" s="77" t="s">
        <v>1454</v>
      </c>
      <c r="B501" s="176" t="s">
        <v>1455</v>
      </c>
      <c r="C501" s="130">
        <v>0.22387171380314427</v>
      </c>
      <c r="D501" s="208"/>
      <c r="E501" s="208"/>
      <c r="F501" s="208"/>
      <c r="G501" s="81"/>
    </row>
    <row r="502" spans="1:7" ht="15.95" customHeight="1" x14ac:dyDescent="0.25">
      <c r="A502" s="77" t="s">
        <v>1456</v>
      </c>
      <c r="B502" s="176" t="s">
        <v>1457</v>
      </c>
      <c r="C502" s="130">
        <v>9.8229030224744381E-3</v>
      </c>
      <c r="D502" s="208"/>
      <c r="E502" s="208"/>
      <c r="F502" s="208"/>
      <c r="G502" s="81"/>
    </row>
    <row r="503" spans="1:7" ht="15.95" customHeight="1" x14ac:dyDescent="0.25">
      <c r="A503" s="77" t="s">
        <v>1458</v>
      </c>
      <c r="B503" s="176" t="s">
        <v>1459</v>
      </c>
      <c r="C503" s="130">
        <v>0</v>
      </c>
      <c r="D503" s="208"/>
      <c r="E503" s="208"/>
      <c r="F503" s="208"/>
      <c r="G503" s="81"/>
    </row>
    <row r="504" spans="1:7" ht="15.95" customHeight="1" x14ac:dyDescent="0.25">
      <c r="A504" s="77" t="s">
        <v>1460</v>
      </c>
      <c r="B504" s="176" t="s">
        <v>1461</v>
      </c>
      <c r="C504" s="130">
        <v>0.10253474314247203</v>
      </c>
      <c r="D504" s="208"/>
      <c r="E504" s="208"/>
      <c r="F504" s="208"/>
      <c r="G504" s="81"/>
    </row>
    <row r="505" spans="1:7" ht="15.95" customHeight="1" x14ac:dyDescent="0.25">
      <c r="A505" s="77" t="s">
        <v>1462</v>
      </c>
      <c r="B505" s="176" t="s">
        <v>1463</v>
      </c>
      <c r="C505" s="130">
        <v>0</v>
      </c>
      <c r="D505" s="208"/>
      <c r="E505" s="208"/>
      <c r="F505" s="208"/>
      <c r="G505" s="81"/>
    </row>
    <row r="506" spans="1:7" ht="15.95" customHeight="1" x14ac:dyDescent="0.25">
      <c r="A506" s="77" t="s">
        <v>1464</v>
      </c>
      <c r="B506" s="176" t="s">
        <v>1465</v>
      </c>
      <c r="C506" s="130">
        <v>0</v>
      </c>
      <c r="D506" s="208"/>
      <c r="E506" s="208"/>
      <c r="F506" s="208"/>
      <c r="G506" s="81"/>
    </row>
    <row r="507" spans="1:7" ht="15.95" customHeight="1" x14ac:dyDescent="0.25">
      <c r="A507" s="77" t="s">
        <v>1466</v>
      </c>
      <c r="B507" s="176" t="s">
        <v>1467</v>
      </c>
      <c r="C507" s="130">
        <v>0</v>
      </c>
      <c r="D507" s="208"/>
      <c r="E507" s="208"/>
      <c r="F507" s="208"/>
      <c r="G507" s="81"/>
    </row>
    <row r="508" spans="1:7" ht="15.95" customHeight="1" x14ac:dyDescent="0.25">
      <c r="A508" s="77" t="s">
        <v>1468</v>
      </c>
      <c r="B508" s="176" t="s">
        <v>1469</v>
      </c>
      <c r="C508" s="130">
        <v>1.4406938852169643E-5</v>
      </c>
      <c r="D508" s="208"/>
      <c r="E508" s="208"/>
      <c r="F508" s="208"/>
      <c r="G508" s="81"/>
    </row>
    <row r="509" spans="1:7" ht="15.95" customHeight="1" x14ac:dyDescent="0.25">
      <c r="A509" s="77" t="s">
        <v>1470</v>
      </c>
      <c r="B509" s="176" t="s">
        <v>1471</v>
      </c>
      <c r="C509" s="130">
        <v>0</v>
      </c>
      <c r="D509" s="208"/>
      <c r="E509" s="208"/>
      <c r="F509" s="208"/>
      <c r="G509" s="81"/>
    </row>
    <row r="510" spans="1:7" ht="15.95" customHeight="1" x14ac:dyDescent="0.25">
      <c r="A510" s="77" t="s">
        <v>1472</v>
      </c>
      <c r="B510" s="176" t="s">
        <v>371</v>
      </c>
      <c r="C510" s="130">
        <v>0</v>
      </c>
      <c r="D510" s="208"/>
      <c r="E510" s="208"/>
      <c r="F510" s="208"/>
      <c r="G510" s="81"/>
    </row>
    <row r="511" spans="1:7" ht="15.95" customHeight="1" outlineLevel="1" x14ac:dyDescent="0.25">
      <c r="A511" s="77" t="s">
        <v>1473</v>
      </c>
      <c r="B511" s="163" t="s">
        <v>1474</v>
      </c>
      <c r="C511" s="130"/>
      <c r="D511" s="208"/>
      <c r="E511" s="208"/>
      <c r="F511" s="208"/>
      <c r="G511" s="81"/>
    </row>
    <row r="512" spans="1:7" ht="15.95" customHeight="1" outlineLevel="1" x14ac:dyDescent="0.25">
      <c r="A512" s="77" t="s">
        <v>1475</v>
      </c>
      <c r="B512" s="162" t="s">
        <v>375</v>
      </c>
      <c r="C512" s="130"/>
      <c r="D512" s="208"/>
      <c r="E512" s="208"/>
      <c r="F512" s="208"/>
      <c r="G512" s="81"/>
    </row>
    <row r="513" spans="1:7" ht="15.95" customHeight="1" outlineLevel="1" x14ac:dyDescent="0.25">
      <c r="A513" s="77" t="s">
        <v>1476</v>
      </c>
      <c r="B513" s="162" t="s">
        <v>375</v>
      </c>
      <c r="C513" s="130"/>
      <c r="D513" s="208"/>
      <c r="E513" s="208"/>
      <c r="F513" s="208"/>
      <c r="G513" s="81"/>
    </row>
    <row r="514" spans="1:7" ht="15.95" customHeight="1" outlineLevel="1" x14ac:dyDescent="0.25">
      <c r="A514" s="77" t="s">
        <v>1477</v>
      </c>
      <c r="B514" s="162" t="s">
        <v>375</v>
      </c>
      <c r="C514" s="130"/>
      <c r="D514" s="208"/>
      <c r="E514" s="208"/>
      <c r="F514" s="208"/>
      <c r="G514" s="81"/>
    </row>
    <row r="515" spans="1:7" ht="15.95" customHeight="1" outlineLevel="1" x14ac:dyDescent="0.25">
      <c r="A515" s="77" t="s">
        <v>1478</v>
      </c>
      <c r="B515" s="162" t="s">
        <v>375</v>
      </c>
      <c r="C515" s="130"/>
      <c r="D515" s="208"/>
      <c r="E515" s="208"/>
      <c r="F515" s="208"/>
      <c r="G515" s="81"/>
    </row>
    <row r="516" spans="1:7" ht="15.95" customHeight="1" outlineLevel="1" x14ac:dyDescent="0.25">
      <c r="A516" s="77" t="s">
        <v>1479</v>
      </c>
      <c r="B516" s="162" t="s">
        <v>375</v>
      </c>
      <c r="C516" s="130"/>
      <c r="D516" s="208"/>
      <c r="E516" s="208"/>
      <c r="F516" s="208"/>
      <c r="G516" s="81"/>
    </row>
    <row r="517" spans="1:7" ht="15.95" customHeight="1" outlineLevel="1" x14ac:dyDescent="0.25">
      <c r="A517" s="77" t="s">
        <v>1480</v>
      </c>
      <c r="B517" s="162" t="s">
        <v>375</v>
      </c>
      <c r="C517" s="130"/>
      <c r="D517" s="208"/>
      <c r="E517" s="208"/>
      <c r="F517" s="208"/>
      <c r="G517" s="81"/>
    </row>
    <row r="518" spans="1:7" ht="15.95" customHeight="1" outlineLevel="1" x14ac:dyDescent="0.25">
      <c r="A518" s="77" t="s">
        <v>1481</v>
      </c>
      <c r="B518" s="162" t="s">
        <v>375</v>
      </c>
      <c r="C518" s="130"/>
      <c r="D518" s="208"/>
      <c r="E518" s="208"/>
      <c r="F518" s="208"/>
      <c r="G518" s="81"/>
    </row>
    <row r="519" spans="1:7" ht="15.95" customHeight="1" outlineLevel="1" x14ac:dyDescent="0.25">
      <c r="A519" s="77" t="s">
        <v>1482</v>
      </c>
      <c r="B519" s="162" t="s">
        <v>375</v>
      </c>
      <c r="C519" s="130"/>
      <c r="D519" s="208"/>
      <c r="E519" s="208"/>
      <c r="F519" s="208"/>
      <c r="G519" s="81"/>
    </row>
    <row r="520" spans="1:7" ht="15.95" customHeight="1" outlineLevel="1" x14ac:dyDescent="0.25">
      <c r="A520" s="77" t="s">
        <v>1483</v>
      </c>
      <c r="B520" s="162" t="s">
        <v>375</v>
      </c>
      <c r="C520" s="130"/>
      <c r="D520" s="208"/>
      <c r="E520" s="208"/>
      <c r="F520" s="208"/>
      <c r="G520" s="81"/>
    </row>
    <row r="521" spans="1:7" ht="15.95" customHeight="1" outlineLevel="1" x14ac:dyDescent="0.25">
      <c r="A521" s="77" t="s">
        <v>1484</v>
      </c>
      <c r="B521" s="162" t="s">
        <v>375</v>
      </c>
      <c r="C521" s="130"/>
      <c r="D521" s="208"/>
      <c r="E521" s="208"/>
      <c r="F521" s="208"/>
      <c r="G521" s="81"/>
    </row>
    <row r="522" spans="1:7" ht="15.95" customHeight="1" outlineLevel="1" x14ac:dyDescent="0.25">
      <c r="A522" s="77" t="s">
        <v>1485</v>
      </c>
      <c r="B522" s="162" t="s">
        <v>375</v>
      </c>
      <c r="C522" s="130"/>
      <c r="D522" s="208"/>
      <c r="E522" s="208"/>
      <c r="F522" s="208"/>
      <c r="G522" s="208"/>
    </row>
    <row r="523" spans="1:7" ht="15.95" customHeight="1" outlineLevel="1" x14ac:dyDescent="0.25">
      <c r="A523" s="77" t="s">
        <v>1486</v>
      </c>
      <c r="B523" s="162" t="s">
        <v>375</v>
      </c>
      <c r="C523" s="130"/>
      <c r="D523" s="208"/>
      <c r="E523" s="208"/>
      <c r="F523" s="208"/>
      <c r="G523" s="208"/>
    </row>
    <row r="524" spans="1:7" ht="15.95" customHeight="1" outlineLevel="1" x14ac:dyDescent="0.25">
      <c r="A524" s="77" t="s">
        <v>1487</v>
      </c>
      <c r="B524" s="162" t="s">
        <v>375</v>
      </c>
      <c r="C524" s="130"/>
      <c r="D524" s="208"/>
      <c r="E524" s="208"/>
      <c r="F524" s="208"/>
      <c r="G524" s="208"/>
    </row>
    <row r="525" spans="1:7" s="210" customFormat="1" ht="15.95" customHeight="1" x14ac:dyDescent="0.25">
      <c r="A525" s="108"/>
      <c r="B525" s="256" t="s">
        <v>1488</v>
      </c>
      <c r="C525" s="240" t="s">
        <v>331</v>
      </c>
      <c r="D525" s="240" t="s">
        <v>1489</v>
      </c>
      <c r="E525" s="240"/>
      <c r="F525" s="240" t="s">
        <v>855</v>
      </c>
      <c r="G525" s="240" t="s">
        <v>1490</v>
      </c>
    </row>
    <row r="526" spans="1:7" s="210" customFormat="1" ht="15.95" customHeight="1" x14ac:dyDescent="0.25">
      <c r="A526" s="77" t="s">
        <v>1491</v>
      </c>
      <c r="B526" s="152" t="s">
        <v>1199</v>
      </c>
      <c r="C526" s="134"/>
      <c r="D526" s="171"/>
      <c r="E526" s="198"/>
      <c r="F526" s="246" t="str">
        <f t="shared" ref="F526:F543" si="30">IF(OR($C$544=0,NOT(ISNUMBER($C$544)),NOT(ISNUMBER(C526))),"",C526/$C$544)</f>
        <v/>
      </c>
      <c r="G526" s="246" t="str">
        <f t="shared" ref="G526:G543" si="31">IF(OR($D$544=0,NOT(ISNUMBER($D$544)),NOT(ISNUMBER(D526))),"",D526/$D$544)</f>
        <v/>
      </c>
    </row>
    <row r="527" spans="1:7" s="210" customFormat="1" ht="15.95" customHeight="1" x14ac:dyDescent="0.25">
      <c r="A527" s="77" t="s">
        <v>1492</v>
      </c>
      <c r="B527" s="152" t="s">
        <v>1201</v>
      </c>
      <c r="C527" s="134"/>
      <c r="D527" s="171"/>
      <c r="E527" s="198"/>
      <c r="F527" s="246" t="str">
        <f t="shared" si="30"/>
        <v/>
      </c>
      <c r="G527" s="246" t="str">
        <f t="shared" si="31"/>
        <v/>
      </c>
    </row>
    <row r="528" spans="1:7" s="210" customFormat="1" ht="15.95" customHeight="1" x14ac:dyDescent="0.25">
      <c r="A528" s="77" t="s">
        <v>1493</v>
      </c>
      <c r="B528" s="152" t="s">
        <v>1203</v>
      </c>
      <c r="C528" s="134"/>
      <c r="D528" s="171"/>
      <c r="E528" s="198"/>
      <c r="F528" s="246" t="str">
        <f t="shared" si="30"/>
        <v/>
      </c>
      <c r="G528" s="246" t="str">
        <f t="shared" si="31"/>
        <v/>
      </c>
    </row>
    <row r="529" spans="1:7" s="210" customFormat="1" ht="15.95" customHeight="1" x14ac:dyDescent="0.25">
      <c r="A529" s="77" t="s">
        <v>1494</v>
      </c>
      <c r="B529" s="152" t="s">
        <v>1205</v>
      </c>
      <c r="C529" s="134"/>
      <c r="D529" s="171"/>
      <c r="E529" s="198"/>
      <c r="F529" s="246" t="str">
        <f t="shared" si="30"/>
        <v/>
      </c>
      <c r="G529" s="246" t="str">
        <f t="shared" si="31"/>
        <v/>
      </c>
    </row>
    <row r="530" spans="1:7" s="210" customFormat="1" ht="15.95" customHeight="1" x14ac:dyDescent="0.25">
      <c r="A530" s="77" t="s">
        <v>1495</v>
      </c>
      <c r="B530" s="152" t="s">
        <v>1207</v>
      </c>
      <c r="C530" s="134"/>
      <c r="D530" s="171"/>
      <c r="E530" s="198"/>
      <c r="F530" s="246" t="str">
        <f t="shared" si="30"/>
        <v/>
      </c>
      <c r="G530" s="246" t="str">
        <f t="shared" si="31"/>
        <v/>
      </c>
    </row>
    <row r="531" spans="1:7" s="210" customFormat="1" ht="15.95" customHeight="1" x14ac:dyDescent="0.25">
      <c r="A531" s="77" t="s">
        <v>1496</v>
      </c>
      <c r="B531" s="152" t="s">
        <v>1209</v>
      </c>
      <c r="C531" s="134"/>
      <c r="D531" s="171"/>
      <c r="E531" s="198"/>
      <c r="F531" s="246" t="str">
        <f t="shared" si="30"/>
        <v/>
      </c>
      <c r="G531" s="246" t="str">
        <f t="shared" si="31"/>
        <v/>
      </c>
    </row>
    <row r="532" spans="1:7" s="210" customFormat="1" ht="15.95" customHeight="1" x14ac:dyDescent="0.25">
      <c r="A532" s="77" t="s">
        <v>1497</v>
      </c>
      <c r="B532" s="152" t="s">
        <v>1211</v>
      </c>
      <c r="C532" s="134"/>
      <c r="D532" s="171"/>
      <c r="E532" s="198"/>
      <c r="F532" s="246" t="str">
        <f t="shared" si="30"/>
        <v/>
      </c>
      <c r="G532" s="246" t="str">
        <f t="shared" si="31"/>
        <v/>
      </c>
    </row>
    <row r="533" spans="1:7" s="210" customFormat="1" ht="15.95" customHeight="1" x14ac:dyDescent="0.25">
      <c r="A533" s="77" t="s">
        <v>1498</v>
      </c>
      <c r="B533" s="152" t="s">
        <v>1213</v>
      </c>
      <c r="C533" s="134"/>
      <c r="D533" s="171"/>
      <c r="E533" s="198"/>
      <c r="F533" s="246" t="str">
        <f t="shared" si="30"/>
        <v/>
      </c>
      <c r="G533" s="246" t="str">
        <f t="shared" si="31"/>
        <v/>
      </c>
    </row>
    <row r="534" spans="1:7" s="210" customFormat="1" ht="15.95" customHeight="1" x14ac:dyDescent="0.25">
      <c r="A534" s="77" t="s">
        <v>1499</v>
      </c>
      <c r="B534" s="152" t="s">
        <v>1215</v>
      </c>
      <c r="C534" s="134"/>
      <c r="D534" s="171"/>
      <c r="E534" s="198"/>
      <c r="F534" s="246" t="str">
        <f t="shared" si="30"/>
        <v/>
      </c>
      <c r="G534" s="246" t="str">
        <f t="shared" si="31"/>
        <v/>
      </c>
    </row>
    <row r="535" spans="1:7" s="210" customFormat="1" ht="15.95" customHeight="1" x14ac:dyDescent="0.25">
      <c r="A535" s="77" t="s">
        <v>1500</v>
      </c>
      <c r="B535" s="152" t="s">
        <v>1501</v>
      </c>
      <c r="C535" s="134"/>
      <c r="D535" s="171"/>
      <c r="E535" s="198"/>
      <c r="F535" s="246" t="str">
        <f t="shared" si="30"/>
        <v/>
      </c>
      <c r="G535" s="246" t="str">
        <f t="shared" si="31"/>
        <v/>
      </c>
    </row>
    <row r="536" spans="1:7" s="210" customFormat="1" ht="15.95" customHeight="1" x14ac:dyDescent="0.25">
      <c r="A536" s="77" t="s">
        <v>1502</v>
      </c>
      <c r="B536" s="152" t="s">
        <v>985</v>
      </c>
      <c r="C536" s="134"/>
      <c r="D536" s="171"/>
      <c r="E536" s="198"/>
      <c r="F536" s="246" t="str">
        <f t="shared" si="30"/>
        <v/>
      </c>
      <c r="G536" s="246" t="str">
        <f t="shared" si="31"/>
        <v/>
      </c>
    </row>
    <row r="537" spans="1:7" s="210" customFormat="1" ht="15.95" customHeight="1" x14ac:dyDescent="0.25">
      <c r="A537" s="77" t="s">
        <v>1503</v>
      </c>
      <c r="B537" s="152" t="s">
        <v>985</v>
      </c>
      <c r="C537" s="134"/>
      <c r="D537" s="171"/>
      <c r="E537" s="198"/>
      <c r="F537" s="246" t="str">
        <f t="shared" si="30"/>
        <v/>
      </c>
      <c r="G537" s="246" t="str">
        <f t="shared" si="31"/>
        <v/>
      </c>
    </row>
    <row r="538" spans="1:7" s="210" customFormat="1" ht="15.95" customHeight="1" x14ac:dyDescent="0.25">
      <c r="A538" s="77" t="s">
        <v>1504</v>
      </c>
      <c r="B538" s="152" t="s">
        <v>985</v>
      </c>
      <c r="C538" s="134"/>
      <c r="D538" s="171"/>
      <c r="E538" s="198"/>
      <c r="F538" s="246" t="str">
        <f t="shared" si="30"/>
        <v/>
      </c>
      <c r="G538" s="246" t="str">
        <f t="shared" si="31"/>
        <v/>
      </c>
    </row>
    <row r="539" spans="1:7" s="210" customFormat="1" ht="15.95" customHeight="1" x14ac:dyDescent="0.25">
      <c r="A539" s="77" t="s">
        <v>1505</v>
      </c>
      <c r="B539" s="152" t="s">
        <v>985</v>
      </c>
      <c r="C539" s="134"/>
      <c r="D539" s="171"/>
      <c r="E539" s="198"/>
      <c r="F539" s="246" t="str">
        <f t="shared" si="30"/>
        <v/>
      </c>
      <c r="G539" s="246" t="str">
        <f t="shared" si="31"/>
        <v/>
      </c>
    </row>
    <row r="540" spans="1:7" s="210" customFormat="1" ht="15.95" customHeight="1" x14ac:dyDescent="0.25">
      <c r="A540" s="77" t="s">
        <v>1506</v>
      </c>
      <c r="B540" s="152" t="s">
        <v>985</v>
      </c>
      <c r="C540" s="134"/>
      <c r="D540" s="171"/>
      <c r="E540" s="198"/>
      <c r="F540" s="246" t="str">
        <f t="shared" si="30"/>
        <v/>
      </c>
      <c r="G540" s="246" t="str">
        <f t="shared" si="31"/>
        <v/>
      </c>
    </row>
    <row r="541" spans="1:7" s="210" customFormat="1" ht="15.95" customHeight="1" x14ac:dyDescent="0.25">
      <c r="A541" s="77" t="s">
        <v>1507</v>
      </c>
      <c r="B541" s="152" t="s">
        <v>985</v>
      </c>
      <c r="C541" s="134"/>
      <c r="D541" s="171"/>
      <c r="E541" s="198"/>
      <c r="F541" s="246" t="str">
        <f t="shared" si="30"/>
        <v/>
      </c>
      <c r="G541" s="246" t="str">
        <f t="shared" si="31"/>
        <v/>
      </c>
    </row>
    <row r="542" spans="1:7" s="210" customFormat="1" ht="15.95" customHeight="1" x14ac:dyDescent="0.25">
      <c r="A542" s="77" t="s">
        <v>1508</v>
      </c>
      <c r="B542" s="152" t="s">
        <v>985</v>
      </c>
      <c r="C542" s="134"/>
      <c r="D542" s="171"/>
      <c r="E542" s="198"/>
      <c r="F542" s="246" t="str">
        <f t="shared" si="30"/>
        <v/>
      </c>
      <c r="G542" s="246" t="str">
        <f t="shared" si="31"/>
        <v/>
      </c>
    </row>
    <row r="543" spans="1:7" s="210" customFormat="1" ht="15.95" customHeight="1" x14ac:dyDescent="0.25">
      <c r="A543" s="77" t="s">
        <v>1509</v>
      </c>
      <c r="B543" s="176" t="s">
        <v>1225</v>
      </c>
      <c r="C543" s="134"/>
      <c r="D543" s="171"/>
      <c r="E543" s="198"/>
      <c r="F543" s="246" t="str">
        <f t="shared" si="30"/>
        <v/>
      </c>
      <c r="G543" s="246" t="str">
        <f t="shared" si="31"/>
        <v/>
      </c>
    </row>
    <row r="544" spans="1:7" s="210" customFormat="1" ht="15.95" customHeight="1" x14ac:dyDescent="0.25">
      <c r="A544" s="77" t="s">
        <v>1510</v>
      </c>
      <c r="B544" s="176" t="s">
        <v>373</v>
      </c>
      <c r="C544" s="257">
        <f>SUM(C526:C543)</f>
        <v>0</v>
      </c>
      <c r="D544" s="166">
        <f>SUM(D526:D543)</f>
        <v>0</v>
      </c>
      <c r="E544" s="198"/>
      <c r="F544" s="245">
        <f>SUM(F526:F543)</f>
        <v>0</v>
      </c>
      <c r="G544" s="245">
        <f>SUM(G526:G543)</f>
        <v>0</v>
      </c>
    </row>
    <row r="545" spans="1:7" s="210" customFormat="1" ht="15.95" customHeight="1" x14ac:dyDescent="0.25">
      <c r="A545" s="77" t="s">
        <v>1511</v>
      </c>
      <c r="B545" s="152"/>
      <c r="C545" s="81"/>
      <c r="D545" s="81"/>
      <c r="E545" s="198"/>
      <c r="F545" s="198"/>
      <c r="G545" s="198"/>
    </row>
    <row r="546" spans="1:7" s="210" customFormat="1" ht="15.95" customHeight="1" x14ac:dyDescent="0.25">
      <c r="A546" s="77" t="s">
        <v>1512</v>
      </c>
      <c r="B546" s="152"/>
      <c r="C546" s="81"/>
      <c r="D546" s="81"/>
      <c r="E546" s="198"/>
      <c r="F546" s="198"/>
      <c r="G546" s="198"/>
    </row>
    <row r="547" spans="1:7" s="210" customFormat="1" ht="15.95" customHeight="1" x14ac:dyDescent="0.25">
      <c r="A547" s="77" t="s">
        <v>1513</v>
      </c>
      <c r="B547" s="152"/>
      <c r="C547" s="81"/>
      <c r="D547" s="81"/>
      <c r="E547" s="198"/>
      <c r="F547" s="198"/>
      <c r="G547" s="198"/>
    </row>
    <row r="548" spans="1:7" s="210" customFormat="1" ht="15.95" customHeight="1" x14ac:dyDescent="0.25">
      <c r="A548" s="108"/>
      <c r="B548" s="256" t="s">
        <v>1514</v>
      </c>
      <c r="C548" s="240" t="s">
        <v>331</v>
      </c>
      <c r="D548" s="240" t="s">
        <v>1489</v>
      </c>
      <c r="E548" s="240"/>
      <c r="F548" s="240" t="s">
        <v>855</v>
      </c>
      <c r="G548" s="240" t="s">
        <v>1490</v>
      </c>
    </row>
    <row r="549" spans="1:7" s="210" customFormat="1" ht="15.95" customHeight="1" x14ac:dyDescent="0.25">
      <c r="A549" s="77" t="s">
        <v>1515</v>
      </c>
      <c r="B549" s="152" t="s">
        <v>1516</v>
      </c>
      <c r="C549" s="134"/>
      <c r="D549" s="171"/>
      <c r="E549" s="198"/>
      <c r="F549" s="246" t="str">
        <f t="shared" ref="F549:F566" si="32">IF(OR($C$567=0,NOT(ISNUMBER($C$567)),NOT(ISNUMBER(C549))),"",C549/$C$567)</f>
        <v/>
      </c>
      <c r="G549" s="246" t="str">
        <f t="shared" ref="G549:G566" si="33">IF(OR($D$567=0,NOT(ISNUMBER($D$567)),NOT(ISNUMBER(D549))),"",D549/$D$567)</f>
        <v/>
      </c>
    </row>
    <row r="550" spans="1:7" s="210" customFormat="1" ht="15.95" customHeight="1" x14ac:dyDescent="0.25">
      <c r="A550" s="77" t="s">
        <v>1517</v>
      </c>
      <c r="B550" s="152" t="s">
        <v>1518</v>
      </c>
      <c r="C550" s="134"/>
      <c r="D550" s="171"/>
      <c r="E550" s="198"/>
      <c r="F550" s="246" t="str">
        <f t="shared" si="32"/>
        <v/>
      </c>
      <c r="G550" s="246" t="str">
        <f t="shared" si="33"/>
        <v/>
      </c>
    </row>
    <row r="551" spans="1:7" s="210" customFormat="1" ht="15.95" customHeight="1" x14ac:dyDescent="0.25">
      <c r="A551" s="77" t="s">
        <v>1519</v>
      </c>
      <c r="B551" s="152" t="s">
        <v>1520</v>
      </c>
      <c r="C551" s="134"/>
      <c r="D551" s="171"/>
      <c r="E551" s="198"/>
      <c r="F551" s="246" t="str">
        <f t="shared" si="32"/>
        <v/>
      </c>
      <c r="G551" s="246" t="str">
        <f t="shared" si="33"/>
        <v/>
      </c>
    </row>
    <row r="552" spans="1:7" s="210" customFormat="1" ht="15.95" customHeight="1" x14ac:dyDescent="0.25">
      <c r="A552" s="77" t="s">
        <v>1521</v>
      </c>
      <c r="B552" s="152" t="s">
        <v>1522</v>
      </c>
      <c r="C552" s="134"/>
      <c r="D552" s="171"/>
      <c r="E552" s="198"/>
      <c r="F552" s="246" t="str">
        <f t="shared" si="32"/>
        <v/>
      </c>
      <c r="G552" s="246" t="str">
        <f t="shared" si="33"/>
        <v/>
      </c>
    </row>
    <row r="553" spans="1:7" s="210" customFormat="1" ht="15.95" customHeight="1" x14ac:dyDescent="0.25">
      <c r="A553" s="77" t="s">
        <v>1523</v>
      </c>
      <c r="B553" s="152" t="s">
        <v>1524</v>
      </c>
      <c r="C553" s="134"/>
      <c r="D553" s="171"/>
      <c r="E553" s="198"/>
      <c r="F553" s="246" t="str">
        <f t="shared" si="32"/>
        <v/>
      </c>
      <c r="G553" s="246" t="str">
        <f t="shared" si="33"/>
        <v/>
      </c>
    </row>
    <row r="554" spans="1:7" s="210" customFormat="1" ht="15.95" customHeight="1" x14ac:dyDescent="0.25">
      <c r="A554" s="77" t="s">
        <v>1525</v>
      </c>
      <c r="B554" s="152" t="s">
        <v>1526</v>
      </c>
      <c r="C554" s="134"/>
      <c r="D554" s="171"/>
      <c r="E554" s="198"/>
      <c r="F554" s="246" t="str">
        <f t="shared" si="32"/>
        <v/>
      </c>
      <c r="G554" s="246" t="str">
        <f t="shared" si="33"/>
        <v/>
      </c>
    </row>
    <row r="555" spans="1:7" s="210" customFormat="1" ht="15.95" customHeight="1" x14ac:dyDescent="0.25">
      <c r="A555" s="77" t="s">
        <v>1527</v>
      </c>
      <c r="B555" s="152" t="s">
        <v>1528</v>
      </c>
      <c r="C555" s="134"/>
      <c r="D555" s="171"/>
      <c r="E555" s="198"/>
      <c r="F555" s="246" t="str">
        <f t="shared" si="32"/>
        <v/>
      </c>
      <c r="G555" s="246" t="str">
        <f t="shared" si="33"/>
        <v/>
      </c>
    </row>
    <row r="556" spans="1:7" s="210" customFormat="1" ht="15.95" customHeight="1" x14ac:dyDescent="0.25">
      <c r="A556" s="77" t="s">
        <v>1529</v>
      </c>
      <c r="B556" s="152" t="s">
        <v>1530</v>
      </c>
      <c r="C556" s="134"/>
      <c r="D556" s="171"/>
      <c r="E556" s="198"/>
      <c r="F556" s="246" t="str">
        <f t="shared" si="32"/>
        <v/>
      </c>
      <c r="G556" s="246" t="str">
        <f t="shared" si="33"/>
        <v/>
      </c>
    </row>
    <row r="557" spans="1:7" s="210" customFormat="1" ht="15.95" customHeight="1" x14ac:dyDescent="0.25">
      <c r="A557" s="77" t="s">
        <v>1531</v>
      </c>
      <c r="B557" s="152" t="s">
        <v>371</v>
      </c>
      <c r="C557" s="134"/>
      <c r="D557" s="171"/>
      <c r="E557" s="198"/>
      <c r="F557" s="246" t="str">
        <f t="shared" si="32"/>
        <v/>
      </c>
      <c r="G557" s="246" t="str">
        <f t="shared" si="33"/>
        <v/>
      </c>
    </row>
    <row r="558" spans="1:7" s="210" customFormat="1" ht="15.95" customHeight="1" x14ac:dyDescent="0.25">
      <c r="A558" s="77" t="s">
        <v>1532</v>
      </c>
      <c r="B558" s="152" t="s">
        <v>985</v>
      </c>
      <c r="C558" s="134"/>
      <c r="D558" s="171"/>
      <c r="E558" s="198"/>
      <c r="F558" s="246" t="str">
        <f t="shared" si="32"/>
        <v/>
      </c>
      <c r="G558" s="246" t="str">
        <f t="shared" si="33"/>
        <v/>
      </c>
    </row>
    <row r="559" spans="1:7" s="210" customFormat="1" ht="15.95" customHeight="1" x14ac:dyDescent="0.25">
      <c r="A559" s="77" t="s">
        <v>1533</v>
      </c>
      <c r="B559" s="152" t="s">
        <v>985</v>
      </c>
      <c r="C559" s="134"/>
      <c r="D559" s="171"/>
      <c r="E559" s="198"/>
      <c r="F559" s="246" t="str">
        <f t="shared" si="32"/>
        <v/>
      </c>
      <c r="G559" s="246" t="str">
        <f t="shared" si="33"/>
        <v/>
      </c>
    </row>
    <row r="560" spans="1:7" s="210" customFormat="1" ht="15.95" customHeight="1" x14ac:dyDescent="0.25">
      <c r="A560" s="77" t="s">
        <v>1534</v>
      </c>
      <c r="B560" s="152" t="s">
        <v>985</v>
      </c>
      <c r="C560" s="134"/>
      <c r="D560" s="171"/>
      <c r="E560" s="198"/>
      <c r="F560" s="246" t="str">
        <f t="shared" si="32"/>
        <v/>
      </c>
      <c r="G560" s="246" t="str">
        <f t="shared" si="33"/>
        <v/>
      </c>
    </row>
    <row r="561" spans="1:7" s="210" customFormat="1" ht="15.95" customHeight="1" x14ac:dyDescent="0.25">
      <c r="A561" s="77" t="s">
        <v>1535</v>
      </c>
      <c r="B561" s="152" t="s">
        <v>985</v>
      </c>
      <c r="C561" s="134"/>
      <c r="D561" s="171"/>
      <c r="E561" s="198"/>
      <c r="F561" s="246" t="str">
        <f t="shared" si="32"/>
        <v/>
      </c>
      <c r="G561" s="246" t="str">
        <f t="shared" si="33"/>
        <v/>
      </c>
    </row>
    <row r="562" spans="1:7" s="210" customFormat="1" ht="15.95" customHeight="1" x14ac:dyDescent="0.25">
      <c r="A562" s="77" t="s">
        <v>1536</v>
      </c>
      <c r="B562" s="152" t="s">
        <v>985</v>
      </c>
      <c r="C562" s="134"/>
      <c r="D562" s="171"/>
      <c r="E562" s="198"/>
      <c r="F562" s="246" t="str">
        <f t="shared" si="32"/>
        <v/>
      </c>
      <c r="G562" s="246" t="str">
        <f t="shared" si="33"/>
        <v/>
      </c>
    </row>
    <row r="563" spans="1:7" s="210" customFormat="1" ht="15.95" customHeight="1" x14ac:dyDescent="0.25">
      <c r="A563" s="77" t="s">
        <v>1537</v>
      </c>
      <c r="B563" s="152" t="s">
        <v>985</v>
      </c>
      <c r="C563" s="134"/>
      <c r="D563" s="171"/>
      <c r="E563" s="198"/>
      <c r="F563" s="246" t="str">
        <f t="shared" si="32"/>
        <v/>
      </c>
      <c r="G563" s="246" t="str">
        <f t="shared" si="33"/>
        <v/>
      </c>
    </row>
    <row r="564" spans="1:7" s="210" customFormat="1" ht="15.95" customHeight="1" x14ac:dyDescent="0.25">
      <c r="A564" s="77" t="s">
        <v>1538</v>
      </c>
      <c r="B564" s="152" t="s">
        <v>985</v>
      </c>
      <c r="C564" s="134"/>
      <c r="D564" s="171"/>
      <c r="E564" s="198"/>
      <c r="F564" s="246" t="str">
        <f t="shared" si="32"/>
        <v/>
      </c>
      <c r="G564" s="246" t="str">
        <f t="shared" si="33"/>
        <v/>
      </c>
    </row>
    <row r="565" spans="1:7" s="210" customFormat="1" ht="15.95" customHeight="1" x14ac:dyDescent="0.25">
      <c r="A565" s="77" t="s">
        <v>1539</v>
      </c>
      <c r="B565" s="152" t="s">
        <v>985</v>
      </c>
      <c r="C565" s="134"/>
      <c r="D565" s="171"/>
      <c r="E565" s="198"/>
      <c r="F565" s="246" t="str">
        <f t="shared" si="32"/>
        <v/>
      </c>
      <c r="G565" s="246" t="str">
        <f t="shared" si="33"/>
        <v/>
      </c>
    </row>
    <row r="566" spans="1:7" s="210" customFormat="1" ht="15.95" customHeight="1" x14ac:dyDescent="0.25">
      <c r="A566" s="77" t="s">
        <v>1540</v>
      </c>
      <c r="B566" s="176" t="s">
        <v>1225</v>
      </c>
      <c r="C566" s="134"/>
      <c r="D566" s="171"/>
      <c r="E566" s="198"/>
      <c r="F566" s="246" t="str">
        <f t="shared" si="32"/>
        <v/>
      </c>
      <c r="G566" s="246" t="str">
        <f t="shared" si="33"/>
        <v/>
      </c>
    </row>
    <row r="567" spans="1:7" s="210" customFormat="1" ht="15.95" customHeight="1" x14ac:dyDescent="0.25">
      <c r="A567" s="77" t="s">
        <v>1541</v>
      </c>
      <c r="B567" s="176" t="s">
        <v>373</v>
      </c>
      <c r="C567" s="257">
        <f>SUM(C549:C566)</f>
        <v>0</v>
      </c>
      <c r="D567" s="166">
        <f>SUM(D549:D566)</f>
        <v>0</v>
      </c>
      <c r="E567" s="198"/>
      <c r="F567" s="245">
        <f>SUM(F549:F566)</f>
        <v>0</v>
      </c>
      <c r="G567" s="245">
        <f>SUM(G549:G566)</f>
        <v>0</v>
      </c>
    </row>
    <row r="568" spans="1:7" s="210" customFormat="1" ht="15.95" customHeight="1" x14ac:dyDescent="0.25">
      <c r="A568" s="77" t="s">
        <v>1542</v>
      </c>
      <c r="B568" s="152"/>
      <c r="C568" s="81"/>
      <c r="D568" s="81"/>
      <c r="E568" s="198"/>
      <c r="F568" s="198"/>
      <c r="G568" s="198"/>
    </row>
    <row r="569" spans="1:7" s="210" customFormat="1" ht="15.95" customHeight="1" x14ac:dyDescent="0.25">
      <c r="A569" s="77" t="s">
        <v>1543</v>
      </c>
      <c r="B569" s="152"/>
      <c r="C569" s="81"/>
      <c r="D569" s="81"/>
      <c r="E569" s="198"/>
      <c r="F569" s="198"/>
      <c r="G569" s="198"/>
    </row>
    <row r="570" spans="1:7" s="210" customFormat="1" ht="15.95" customHeight="1" x14ac:dyDescent="0.25">
      <c r="A570" s="77" t="s">
        <v>1544</v>
      </c>
      <c r="B570" s="152"/>
      <c r="C570" s="81"/>
      <c r="D570" s="81"/>
      <c r="E570" s="198"/>
      <c r="F570" s="198"/>
      <c r="G570" s="198"/>
    </row>
    <row r="571" spans="1:7" s="210" customFormat="1" ht="15.95" customHeight="1" x14ac:dyDescent="0.25">
      <c r="A571" s="108"/>
      <c r="B571" s="256" t="s">
        <v>1545</v>
      </c>
      <c r="C571" s="240" t="s">
        <v>331</v>
      </c>
      <c r="D571" s="240" t="s">
        <v>1489</v>
      </c>
      <c r="E571" s="240"/>
      <c r="F571" s="240" t="s">
        <v>855</v>
      </c>
      <c r="G571" s="240" t="s">
        <v>1490</v>
      </c>
    </row>
    <row r="572" spans="1:7" s="210" customFormat="1" ht="15.95" customHeight="1" x14ac:dyDescent="0.25">
      <c r="A572" s="77" t="s">
        <v>1546</v>
      </c>
      <c r="B572" s="176" t="s">
        <v>1264</v>
      </c>
      <c r="C572" s="134"/>
      <c r="D572" s="171"/>
      <c r="E572" s="198"/>
      <c r="F572" s="246" t="str">
        <f t="shared" ref="F572:F584" si="34">IF(OR($C$585=0,NOT(ISNUMBER($C$585)),NOT(ISNUMBER(C572))),"",C572/$C$585)</f>
        <v/>
      </c>
      <c r="G572" s="246" t="str">
        <f t="shared" ref="G572:G584" si="35">IF(OR($D$585=0,NOT(ISNUMBER($D$585)),NOT(ISNUMBER(D572))),"",D572/$D$585)</f>
        <v/>
      </c>
    </row>
    <row r="573" spans="1:7" s="210" customFormat="1" ht="15.95" customHeight="1" x14ac:dyDescent="0.25">
      <c r="A573" s="77" t="s">
        <v>1547</v>
      </c>
      <c r="B573" s="176" t="s">
        <v>1266</v>
      </c>
      <c r="C573" s="134"/>
      <c r="D573" s="171"/>
      <c r="E573" s="198"/>
      <c r="F573" s="246" t="str">
        <f t="shared" si="34"/>
        <v/>
      </c>
      <c r="G573" s="246" t="str">
        <f t="shared" si="35"/>
        <v/>
      </c>
    </row>
    <row r="574" spans="1:7" s="210" customFormat="1" ht="15.95" customHeight="1" x14ac:dyDescent="0.25">
      <c r="A574" s="77" t="s">
        <v>1548</v>
      </c>
      <c r="B574" s="176" t="s">
        <v>1268</v>
      </c>
      <c r="C574" s="134"/>
      <c r="D574" s="171"/>
      <c r="E574" s="198"/>
      <c r="F574" s="246" t="str">
        <f t="shared" si="34"/>
        <v/>
      </c>
      <c r="G574" s="246" t="str">
        <f t="shared" si="35"/>
        <v/>
      </c>
    </row>
    <row r="575" spans="1:7" s="210" customFormat="1" ht="15.95" customHeight="1" x14ac:dyDescent="0.25">
      <c r="A575" s="77" t="s">
        <v>1549</v>
      </c>
      <c r="B575" s="176" t="s">
        <v>1270</v>
      </c>
      <c r="C575" s="134"/>
      <c r="D575" s="171"/>
      <c r="E575" s="198"/>
      <c r="F575" s="246" t="str">
        <f t="shared" si="34"/>
        <v/>
      </c>
      <c r="G575" s="246" t="str">
        <f t="shared" si="35"/>
        <v/>
      </c>
    </row>
    <row r="576" spans="1:7" s="210" customFormat="1" ht="15.95" customHeight="1" x14ac:dyDescent="0.25">
      <c r="A576" s="77" t="s">
        <v>1550</v>
      </c>
      <c r="B576" s="176" t="s">
        <v>1272</v>
      </c>
      <c r="C576" s="134"/>
      <c r="D576" s="171"/>
      <c r="E576" s="198"/>
      <c r="F576" s="246" t="str">
        <f t="shared" si="34"/>
        <v/>
      </c>
      <c r="G576" s="246" t="str">
        <f t="shared" si="35"/>
        <v/>
      </c>
    </row>
    <row r="577" spans="1:7" s="210" customFormat="1" ht="15.95" customHeight="1" x14ac:dyDescent="0.25">
      <c r="A577" s="77" t="s">
        <v>1551</v>
      </c>
      <c r="B577" s="176" t="s">
        <v>1274</v>
      </c>
      <c r="C577" s="134"/>
      <c r="D577" s="171"/>
      <c r="E577" s="198"/>
      <c r="F577" s="246" t="str">
        <f t="shared" si="34"/>
        <v/>
      </c>
      <c r="G577" s="246" t="str">
        <f t="shared" si="35"/>
        <v/>
      </c>
    </row>
    <row r="578" spans="1:7" s="210" customFormat="1" ht="15.95" customHeight="1" x14ac:dyDescent="0.25">
      <c r="A578" s="77" t="s">
        <v>1552</v>
      </c>
      <c r="B578" s="176" t="s">
        <v>1276</v>
      </c>
      <c r="C578" s="134"/>
      <c r="D578" s="171"/>
      <c r="E578" s="198"/>
      <c r="F578" s="246" t="str">
        <f t="shared" si="34"/>
        <v/>
      </c>
      <c r="G578" s="246" t="str">
        <f t="shared" si="35"/>
        <v/>
      </c>
    </row>
    <row r="579" spans="1:7" s="210" customFormat="1" ht="15.95" customHeight="1" x14ac:dyDescent="0.25">
      <c r="A579" s="77" t="s">
        <v>1553</v>
      </c>
      <c r="B579" s="176" t="s">
        <v>1278</v>
      </c>
      <c r="C579" s="134"/>
      <c r="D579" s="171"/>
      <c r="E579" s="198"/>
      <c r="F579" s="246" t="str">
        <f t="shared" si="34"/>
        <v/>
      </c>
      <c r="G579" s="246" t="str">
        <f t="shared" si="35"/>
        <v/>
      </c>
    </row>
    <row r="580" spans="1:7" s="210" customFormat="1" ht="15.95" customHeight="1" x14ac:dyDescent="0.25">
      <c r="A580" s="77" t="s">
        <v>1554</v>
      </c>
      <c r="B580" s="176" t="s">
        <v>1280</v>
      </c>
      <c r="C580" s="134"/>
      <c r="D580" s="81"/>
      <c r="E580" s="198"/>
      <c r="F580" s="246" t="str">
        <f t="shared" si="34"/>
        <v/>
      </c>
      <c r="G580" s="246" t="str">
        <f t="shared" si="35"/>
        <v/>
      </c>
    </row>
    <row r="581" spans="1:7" s="210" customFormat="1" ht="15.95" customHeight="1" x14ac:dyDescent="0.25">
      <c r="A581" s="77" t="s">
        <v>1555</v>
      </c>
      <c r="B581" s="119" t="s">
        <v>1282</v>
      </c>
      <c r="C581" s="134"/>
      <c r="D581" s="81"/>
      <c r="E581" s="208"/>
      <c r="F581" s="246" t="str">
        <f t="shared" si="34"/>
        <v/>
      </c>
      <c r="G581" s="246" t="str">
        <f t="shared" si="35"/>
        <v/>
      </c>
    </row>
    <row r="582" spans="1:7" s="210" customFormat="1" ht="15.95" customHeight="1" x14ac:dyDescent="0.25">
      <c r="A582" s="77" t="s">
        <v>1556</v>
      </c>
      <c r="B582" s="119" t="s">
        <v>1284</v>
      </c>
      <c r="C582" s="134"/>
      <c r="D582" s="81"/>
      <c r="E582" s="208"/>
      <c r="F582" s="246" t="str">
        <f t="shared" si="34"/>
        <v/>
      </c>
      <c r="G582" s="246" t="str">
        <f t="shared" si="35"/>
        <v/>
      </c>
    </row>
    <row r="583" spans="1:7" s="210" customFormat="1" ht="15.95" customHeight="1" x14ac:dyDescent="0.25">
      <c r="A583" s="77" t="s">
        <v>1557</v>
      </c>
      <c r="B583" s="176" t="s">
        <v>1286</v>
      </c>
      <c r="C583" s="134"/>
      <c r="D583" s="81"/>
      <c r="E583" s="198"/>
      <c r="F583" s="246" t="str">
        <f t="shared" si="34"/>
        <v/>
      </c>
      <c r="G583" s="246" t="str">
        <f t="shared" si="35"/>
        <v/>
      </c>
    </row>
    <row r="584" spans="1:7" s="210" customFormat="1" ht="15.95" customHeight="1" x14ac:dyDescent="0.25">
      <c r="A584" s="77" t="s">
        <v>1558</v>
      </c>
      <c r="B584" s="119" t="s">
        <v>1225</v>
      </c>
      <c r="C584" s="134"/>
      <c r="D584" s="171"/>
      <c r="E584" s="198"/>
      <c r="F584" s="246" t="str">
        <f t="shared" si="34"/>
        <v/>
      </c>
      <c r="G584" s="246" t="str">
        <f t="shared" si="35"/>
        <v/>
      </c>
    </row>
    <row r="585" spans="1:7" s="210" customFormat="1" ht="15.95" customHeight="1" x14ac:dyDescent="0.25">
      <c r="A585" s="77" t="s">
        <v>1559</v>
      </c>
      <c r="B585" s="176" t="s">
        <v>373</v>
      </c>
      <c r="C585" s="257">
        <f>SUM(C572:C584)</f>
        <v>0</v>
      </c>
      <c r="D585" s="166">
        <f>SUM(D572:D584)</f>
        <v>0</v>
      </c>
      <c r="E585" s="198"/>
      <c r="F585" s="245">
        <f>SUM(F572:F584)</f>
        <v>0</v>
      </c>
      <c r="G585" s="245">
        <f>SUM(G572:G584)</f>
        <v>0</v>
      </c>
    </row>
    <row r="586" spans="1:7" s="210" customFormat="1" ht="15.95" customHeight="1" x14ac:dyDescent="0.25">
      <c r="A586" s="77" t="s">
        <v>1560</v>
      </c>
      <c r="B586" s="152"/>
      <c r="C586" s="134"/>
      <c r="D586" s="171"/>
      <c r="E586" s="198"/>
      <c r="F586" s="193"/>
      <c r="G586" s="193"/>
    </row>
    <row r="587" spans="1:7" s="210" customFormat="1" ht="15.95" customHeight="1" x14ac:dyDescent="0.25">
      <c r="A587" s="77" t="s">
        <v>1561</v>
      </c>
      <c r="B587" s="152"/>
      <c r="C587" s="134"/>
      <c r="D587" s="171"/>
      <c r="E587" s="198"/>
      <c r="F587" s="193"/>
      <c r="G587" s="193"/>
    </row>
    <row r="588" spans="1:7" s="210" customFormat="1" ht="15.95" customHeight="1" x14ac:dyDescent="0.25">
      <c r="A588" s="77" t="s">
        <v>1562</v>
      </c>
      <c r="B588" s="152"/>
      <c r="C588" s="134"/>
      <c r="D588" s="171"/>
      <c r="E588" s="198"/>
      <c r="F588" s="193"/>
      <c r="G588" s="193"/>
    </row>
    <row r="589" spans="1:7" s="210" customFormat="1" ht="15.95" customHeight="1" x14ac:dyDescent="0.25">
      <c r="A589" s="77" t="s">
        <v>1563</v>
      </c>
      <c r="B589" s="152"/>
      <c r="C589" s="134"/>
      <c r="D589" s="171"/>
      <c r="E589" s="198"/>
      <c r="F589" s="193"/>
      <c r="G589" s="193"/>
    </row>
    <row r="590" spans="1:7" s="210" customFormat="1" ht="15.95" customHeight="1" x14ac:dyDescent="0.25">
      <c r="A590" s="77" t="s">
        <v>1564</v>
      </c>
      <c r="B590" s="152"/>
      <c r="C590" s="134"/>
      <c r="D590" s="171"/>
      <c r="E590" s="198"/>
      <c r="F590" s="193"/>
      <c r="G590" s="193"/>
    </row>
    <row r="591" spans="1:7" s="210" customFormat="1" ht="15.95" customHeight="1" x14ac:dyDescent="0.25">
      <c r="A591" s="77" t="s">
        <v>1565</v>
      </c>
      <c r="B591" s="152"/>
      <c r="C591" s="134"/>
      <c r="D591" s="171"/>
      <c r="E591" s="198"/>
      <c r="F591" s="193" t="str">
        <f>IF(OR($C$585=0,NOT(ISNUMBER($C$585)),NOT(ISNUMBER(C591))),"",C591/$C$585)</f>
        <v/>
      </c>
      <c r="G591" s="193" t="str">
        <f>IF(OR($D$585=0,NOT(ISNUMBER($D$585)),NOT(ISNUMBER(D591))),"",D591/$D$585)</f>
        <v/>
      </c>
    </row>
    <row r="592" spans="1:7" s="210" customFormat="1" ht="15.95" customHeight="1" x14ac:dyDescent="0.25">
      <c r="A592" s="77" t="s">
        <v>1566</v>
      </c>
      <c r="B592" s="208"/>
      <c r="C592" s="208"/>
      <c r="D592" s="208"/>
      <c r="E592" s="208"/>
      <c r="F592" s="208"/>
      <c r="G592" s="208"/>
    </row>
    <row r="593" spans="1:7" s="210" customFormat="1" ht="15.95" customHeight="1" x14ac:dyDescent="0.25">
      <c r="A593" s="77" t="s">
        <v>1567</v>
      </c>
      <c r="B593" s="208"/>
      <c r="C593" s="208"/>
      <c r="D593" s="208"/>
      <c r="E593" s="208"/>
      <c r="F593" s="208"/>
      <c r="G593" s="208"/>
    </row>
    <row r="594" spans="1:7" ht="15.95" customHeight="1" x14ac:dyDescent="0.25">
      <c r="A594" s="77" t="s">
        <v>1568</v>
      </c>
      <c r="B594" s="208"/>
      <c r="C594" s="208"/>
      <c r="D594" s="208"/>
      <c r="E594" s="208"/>
      <c r="F594" s="208"/>
      <c r="G594" s="208"/>
    </row>
    <row r="595" spans="1:7" ht="15.95" customHeight="1" x14ac:dyDescent="0.25">
      <c r="A595" s="77" t="s">
        <v>1569</v>
      </c>
      <c r="B595" s="208"/>
      <c r="C595" s="208"/>
      <c r="D595" s="208"/>
      <c r="E595" s="208"/>
      <c r="F595" s="208"/>
      <c r="G595" s="208"/>
    </row>
    <row r="596" spans="1:7" ht="15.95" customHeight="1" x14ac:dyDescent="0.25">
      <c r="A596" s="108"/>
      <c r="B596" s="256" t="s">
        <v>1570</v>
      </c>
      <c r="C596" s="240" t="s">
        <v>331</v>
      </c>
      <c r="D596" s="240" t="s">
        <v>1489</v>
      </c>
      <c r="E596" s="240"/>
      <c r="F596" s="240" t="s">
        <v>854</v>
      </c>
      <c r="G596" s="240" t="s">
        <v>1490</v>
      </c>
    </row>
    <row r="597" spans="1:7" ht="15.95" customHeight="1" x14ac:dyDescent="0.25">
      <c r="A597" s="77" t="s">
        <v>1571</v>
      </c>
      <c r="B597" s="176" t="s">
        <v>1318</v>
      </c>
      <c r="C597" s="134"/>
      <c r="D597" s="171"/>
      <c r="E597" s="198"/>
      <c r="F597" s="246" t="str">
        <f>IF(OR($C$601=0,NOT(ISNUMBER($C$601)),NOT(ISNUMBER(C597))),"",C597/$C$601)</f>
        <v/>
      </c>
      <c r="G597" s="246" t="str">
        <f>IF(OR($D$601=0,NOT(ISNUMBER($D$601)),NOT(ISNUMBER(D597))),"",D597/$D$601)</f>
        <v/>
      </c>
    </row>
    <row r="598" spans="1:7" ht="15.95" customHeight="1" x14ac:dyDescent="0.25">
      <c r="A598" s="77" t="s">
        <v>1572</v>
      </c>
      <c r="B598" s="274" t="s">
        <v>1573</v>
      </c>
      <c r="C598" s="134"/>
      <c r="D598" s="171"/>
      <c r="E598" s="198"/>
      <c r="F598" s="246" t="str">
        <f>IF(OR($C$601=0,NOT(ISNUMBER($C$601)),NOT(ISNUMBER(C598))),"",C598/$C$601)</f>
        <v/>
      </c>
      <c r="G598" s="246" t="str">
        <f>IF(OR($D$601=0,NOT(ISNUMBER($D$601)),NOT(ISNUMBER(D598))),"",D598/$D$601)</f>
        <v/>
      </c>
    </row>
    <row r="599" spans="1:7" ht="15.95" customHeight="1" x14ac:dyDescent="0.25">
      <c r="A599" s="77" t="s">
        <v>1574</v>
      </c>
      <c r="B599" s="87" t="s">
        <v>1313</v>
      </c>
      <c r="C599" s="134"/>
      <c r="D599" s="171"/>
      <c r="E599" s="73"/>
      <c r="F599" s="96" t="str">
        <f>IF(OR($C$601=0,NOT(ISNUMBER($C$601)),NOT(ISNUMBER(C599))),"",C599/$C$601)</f>
        <v/>
      </c>
      <c r="G599" s="96" t="str">
        <f>IF(OR($D$601=0,NOT(ISNUMBER($D$601)),NOT(ISNUMBER(D599))),"",D599/$D$601)</f>
        <v/>
      </c>
    </row>
    <row r="600" spans="1:7" ht="15.95" customHeight="1" x14ac:dyDescent="0.25">
      <c r="A600" s="77" t="s">
        <v>1575</v>
      </c>
      <c r="B600" s="77" t="s">
        <v>1225</v>
      </c>
      <c r="C600" s="134"/>
      <c r="D600" s="171"/>
      <c r="E600" s="73"/>
      <c r="F600" s="96" t="str">
        <f>IF(OR($C$601=0,NOT(ISNUMBER($C$601)),NOT(ISNUMBER(C600))),"",C600/$C$601)</f>
        <v/>
      </c>
      <c r="G600" s="96" t="str">
        <f>IF(OR($D$601=0,NOT(ISNUMBER($D$601)),NOT(ISNUMBER(D600))),"",D600/$D$601)</f>
        <v/>
      </c>
    </row>
    <row r="601" spans="1:7" ht="15.95" customHeight="1" x14ac:dyDescent="0.25">
      <c r="A601" s="77" t="s">
        <v>1576</v>
      </c>
      <c r="B601" s="87" t="s">
        <v>373</v>
      </c>
      <c r="C601" s="109">
        <f>SUM(C597:C600)</f>
        <v>0</v>
      </c>
      <c r="D601" s="125">
        <f>SUM(D597:D600)</f>
        <v>0</v>
      </c>
      <c r="E601" s="73"/>
      <c r="F601" s="92">
        <f>SUM(F597:F600)</f>
        <v>0</v>
      </c>
      <c r="G601" s="92">
        <f>SUM(G597:G600)</f>
        <v>0</v>
      </c>
    </row>
    <row r="603" spans="1:7" ht="15.95" customHeight="1" x14ac:dyDescent="0.25">
      <c r="A603" s="108"/>
      <c r="B603" s="108" t="s">
        <v>1577</v>
      </c>
      <c r="C603" s="108" t="s">
        <v>1326</v>
      </c>
      <c r="D603" s="108" t="s">
        <v>1578</v>
      </c>
      <c r="E603" s="108"/>
      <c r="F603" s="108" t="s">
        <v>1328</v>
      </c>
      <c r="G603" s="84" t="s">
        <v>1329</v>
      </c>
    </row>
    <row r="604" spans="1:7" ht="15.95" customHeight="1" x14ac:dyDescent="0.25">
      <c r="A604" s="77" t="s">
        <v>1579</v>
      </c>
      <c r="B604" s="87" t="s">
        <v>1449</v>
      </c>
      <c r="C604" s="134"/>
      <c r="D604" s="134"/>
      <c r="E604" s="135"/>
      <c r="F604" s="134">
        <v>0</v>
      </c>
      <c r="G604" s="134">
        <v>0</v>
      </c>
    </row>
    <row r="605" spans="1:7" ht="15.95" customHeight="1" x14ac:dyDescent="0.25">
      <c r="A605" s="77" t="s">
        <v>1580</v>
      </c>
      <c r="B605" s="87" t="s">
        <v>1451</v>
      </c>
      <c r="C605" s="134"/>
      <c r="D605" s="134"/>
      <c r="E605" s="135"/>
      <c r="F605" s="134">
        <v>0</v>
      </c>
      <c r="G605" s="134">
        <v>0</v>
      </c>
    </row>
    <row r="606" spans="1:7" ht="15.95" customHeight="1" x14ac:dyDescent="0.25">
      <c r="A606" s="77" t="s">
        <v>1581</v>
      </c>
      <c r="B606" s="87" t="s">
        <v>1453</v>
      </c>
      <c r="C606" s="134"/>
      <c r="D606" s="134"/>
      <c r="E606" s="135"/>
      <c r="F606" s="134">
        <v>0</v>
      </c>
      <c r="G606" s="134">
        <v>0</v>
      </c>
    </row>
    <row r="607" spans="1:7" ht="15.95" customHeight="1" x14ac:dyDescent="0.25">
      <c r="A607" s="77" t="s">
        <v>1582</v>
      </c>
      <c r="B607" s="87" t="s">
        <v>1455</v>
      </c>
      <c r="C607" s="134"/>
      <c r="D607" s="134"/>
      <c r="E607" s="135"/>
      <c r="F607" s="134">
        <v>0</v>
      </c>
      <c r="G607" s="134">
        <v>0</v>
      </c>
    </row>
    <row r="608" spans="1:7" ht="15.95" customHeight="1" x14ac:dyDescent="0.25">
      <c r="A608" s="77" t="s">
        <v>1583</v>
      </c>
      <c r="B608" s="87" t="s">
        <v>1457</v>
      </c>
      <c r="C608" s="134"/>
      <c r="D608" s="134"/>
      <c r="E608" s="135"/>
      <c r="F608" s="134">
        <v>0</v>
      </c>
      <c r="G608" s="134">
        <v>0</v>
      </c>
    </row>
    <row r="609" spans="1:7" ht="15.95" customHeight="1" x14ac:dyDescent="0.25">
      <c r="A609" s="77" t="s">
        <v>1584</v>
      </c>
      <c r="B609" s="87" t="s">
        <v>1459</v>
      </c>
      <c r="C609" s="134"/>
      <c r="D609" s="134"/>
      <c r="E609" s="135"/>
      <c r="F609" s="134">
        <v>0</v>
      </c>
      <c r="G609" s="134">
        <v>0</v>
      </c>
    </row>
    <row r="610" spans="1:7" ht="15.95" customHeight="1" x14ac:dyDescent="0.25">
      <c r="A610" s="77" t="s">
        <v>1585</v>
      </c>
      <c r="B610" s="87" t="s">
        <v>1461</v>
      </c>
      <c r="C610" s="134"/>
      <c r="D610" s="134"/>
      <c r="E610" s="135"/>
      <c r="F610" s="134">
        <v>0</v>
      </c>
      <c r="G610" s="134">
        <v>0</v>
      </c>
    </row>
    <row r="611" spans="1:7" ht="15.95" customHeight="1" x14ac:dyDescent="0.25">
      <c r="A611" s="77" t="s">
        <v>1586</v>
      </c>
      <c r="B611" s="87" t="s">
        <v>1463</v>
      </c>
      <c r="C611" s="134"/>
      <c r="D611" s="134"/>
      <c r="E611" s="135"/>
      <c r="F611" s="134">
        <v>0</v>
      </c>
      <c r="G611" s="134">
        <v>0</v>
      </c>
    </row>
    <row r="612" spans="1:7" ht="15.95" customHeight="1" x14ac:dyDescent="0.25">
      <c r="A612" s="77" t="s">
        <v>1587</v>
      </c>
      <c r="B612" s="87" t="s">
        <v>1465</v>
      </c>
      <c r="C612" s="134"/>
      <c r="D612" s="134"/>
      <c r="E612" s="135"/>
      <c r="F612" s="134">
        <v>0</v>
      </c>
      <c r="G612" s="134">
        <v>0</v>
      </c>
    </row>
    <row r="613" spans="1:7" ht="15.95" customHeight="1" x14ac:dyDescent="0.25">
      <c r="A613" s="77" t="s">
        <v>1588</v>
      </c>
      <c r="B613" s="87" t="s">
        <v>1467</v>
      </c>
      <c r="C613" s="134"/>
      <c r="D613" s="134"/>
      <c r="E613" s="135"/>
      <c r="F613" s="134">
        <v>0</v>
      </c>
      <c r="G613" s="134">
        <v>0</v>
      </c>
    </row>
    <row r="614" spans="1:7" ht="15.95" customHeight="1" x14ac:dyDescent="0.25">
      <c r="A614" s="77" t="s">
        <v>1589</v>
      </c>
      <c r="B614" s="87" t="s">
        <v>1469</v>
      </c>
      <c r="C614" s="134"/>
      <c r="D614" s="134"/>
      <c r="E614" s="135"/>
      <c r="F614" s="134">
        <v>0</v>
      </c>
      <c r="G614" s="134">
        <v>0</v>
      </c>
    </row>
    <row r="615" spans="1:7" ht="15.95" customHeight="1" x14ac:dyDescent="0.25">
      <c r="A615" s="77" t="s">
        <v>1590</v>
      </c>
      <c r="B615" s="87" t="s">
        <v>1471</v>
      </c>
      <c r="C615" s="134"/>
      <c r="D615" s="134"/>
      <c r="E615" s="135"/>
      <c r="F615" s="134">
        <v>0</v>
      </c>
      <c r="G615" s="134">
        <v>0</v>
      </c>
    </row>
    <row r="616" spans="1:7" ht="15.95" customHeight="1" x14ac:dyDescent="0.25">
      <c r="A616" s="77" t="s">
        <v>1591</v>
      </c>
      <c r="B616" s="87" t="s">
        <v>371</v>
      </c>
      <c r="C616" s="134"/>
      <c r="D616" s="134"/>
      <c r="E616" s="135"/>
      <c r="F616" s="134">
        <v>0</v>
      </c>
      <c r="G616" s="134">
        <v>0</v>
      </c>
    </row>
    <row r="617" spans="1:7" ht="15.95" customHeight="1" x14ac:dyDescent="0.25">
      <c r="A617" s="77" t="s">
        <v>1592</v>
      </c>
      <c r="B617" s="87" t="s">
        <v>373</v>
      </c>
      <c r="C617" s="109">
        <f>SUM(C604:C616)</f>
        <v>0</v>
      </c>
      <c r="D617" s="109">
        <f>SUM(D604:D616)</f>
        <v>0</v>
      </c>
      <c r="E617" s="67"/>
      <c r="F617" s="65"/>
      <c r="G617" s="96" t="str">
        <f>IF(OR($D$393=0,NOT(ISNUMBER($D$393)),NOT(ISNUMBER(D617))),"",D617/$D$393)</f>
        <v/>
      </c>
    </row>
    <row r="618" spans="1:7" ht="15.95" customHeight="1" x14ac:dyDescent="0.25">
      <c r="A618" s="77" t="s">
        <v>1593</v>
      </c>
      <c r="B618" s="77" t="s">
        <v>1339</v>
      </c>
      <c r="C618" s="210"/>
      <c r="D618" s="210"/>
      <c r="E618" s="210"/>
      <c r="F618" s="134">
        <v>0</v>
      </c>
      <c r="G618" s="96" t="str">
        <f>IF(OR($D$622=0,NOT(ISNUMBER($D$622)),NOT(ISNUMBER(D617))),"",D617/$D$622)</f>
        <v/>
      </c>
    </row>
    <row r="619" spans="1:7" ht="15.95" customHeight="1" x14ac:dyDescent="0.25">
      <c r="A619" s="77" t="s">
        <v>1594</v>
      </c>
      <c r="G619" s="123" t="str">
        <f>IF(OR($D$622=0,NOT(ISNUMBER($D$622)),NOT(ISNUMBER(D618))),"",D618/$D$622)</f>
        <v/>
      </c>
    </row>
    <row r="620" spans="1:7" ht="15.95" customHeight="1" x14ac:dyDescent="0.25">
      <c r="A620" s="77" t="s">
        <v>1595</v>
      </c>
      <c r="B620" s="80"/>
      <c r="C620" s="65"/>
      <c r="D620" s="124"/>
      <c r="E620" s="67"/>
      <c r="F620" s="123"/>
      <c r="G620" s="123" t="str">
        <f>IF(OR($D$622=0,NOT(ISNUMBER($D$622)),NOT(ISNUMBER(D620))),"",D620/$D$622)</f>
        <v/>
      </c>
    </row>
    <row r="621" spans="1:7" ht="15.95" customHeight="1" x14ac:dyDescent="0.25">
      <c r="A621" s="77" t="s">
        <v>1596</v>
      </c>
      <c r="B621" s="80"/>
      <c r="C621" s="65"/>
      <c r="D621" s="124"/>
      <c r="E621" s="67"/>
      <c r="F621" s="123"/>
      <c r="G621" s="123" t="str">
        <f>IF(OR($D$622=0,NOT(ISNUMBER($D$622)),NOT(ISNUMBER(D621))),"",D621/$D$622)</f>
        <v/>
      </c>
    </row>
    <row r="622" spans="1:7" ht="15.95" customHeight="1" x14ac:dyDescent="0.25">
      <c r="A622" s="77" t="s">
        <v>1597</v>
      </c>
      <c r="B622" s="80"/>
      <c r="C622" s="65"/>
      <c r="D622" s="124"/>
      <c r="E622" s="67"/>
      <c r="F622" s="123"/>
      <c r="G622" s="123"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B163" zoomScale="75" zoomScaleNormal="75" workbookViewId="0">
      <selection activeCell="C174" sqref="C174"/>
    </sheetView>
  </sheetViews>
  <sheetFormatPr baseColWidth="10" defaultColWidth="8.85546875" defaultRowHeight="15" outlineLevelRow="1" x14ac:dyDescent="0.25"/>
  <cols>
    <col min="1" max="1" width="12" style="215" customWidth="1"/>
    <col min="2" max="2" width="60.85546875" style="215" customWidth="1"/>
    <col min="3" max="4" width="40.85546875" style="215" customWidth="1"/>
    <col min="5" max="5" width="7.140625" style="215" customWidth="1"/>
    <col min="6" max="6" width="40.85546875" style="215" customWidth="1"/>
    <col min="7" max="7" width="40.85546875" style="67" customWidth="1"/>
    <col min="8" max="8" width="7.140625" style="215" customWidth="1"/>
    <col min="9" max="9" width="71.85546875"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4" ht="30.95" customHeight="1" x14ac:dyDescent="0.25">
      <c r="A1" s="1" t="s">
        <v>1598</v>
      </c>
      <c r="B1" s="1"/>
      <c r="C1" s="67"/>
      <c r="D1" s="67"/>
      <c r="E1" s="67"/>
      <c r="F1" s="209" t="s">
        <v>279</v>
      </c>
      <c r="H1" s="67"/>
      <c r="I1" s="1"/>
      <c r="J1" s="67"/>
      <c r="K1" s="67"/>
      <c r="L1" s="67"/>
      <c r="M1" s="67"/>
    </row>
    <row r="2" spans="1:14" ht="15.95" customHeight="1" thickBot="1" x14ac:dyDescent="0.3">
      <c r="A2" s="67"/>
      <c r="B2" s="67"/>
      <c r="C2" s="67"/>
      <c r="D2" s="67"/>
      <c r="E2" s="67"/>
      <c r="F2" s="67"/>
      <c r="H2" s="210"/>
      <c r="L2" s="67"/>
      <c r="M2" s="67"/>
    </row>
    <row r="3" spans="1:14" ht="21" customHeight="1" thickBot="1" x14ac:dyDescent="0.3">
      <c r="A3" s="69"/>
      <c r="B3" s="70" t="s">
        <v>280</v>
      </c>
      <c r="C3" s="121" t="s">
        <v>1599</v>
      </c>
      <c r="D3" s="69"/>
      <c r="E3" s="69"/>
      <c r="F3" s="69"/>
      <c r="G3" s="69"/>
      <c r="H3" s="210"/>
      <c r="L3" s="67"/>
      <c r="M3" s="67"/>
    </row>
    <row r="4" spans="1:14" ht="15.95" customHeight="1" thickBot="1" x14ac:dyDescent="0.3">
      <c r="H4" s="210"/>
      <c r="L4" s="67"/>
      <c r="M4" s="67"/>
    </row>
    <row r="5" spans="1:14" ht="20.100000000000001" customHeight="1" x14ac:dyDescent="0.25">
      <c r="B5" s="72" t="s">
        <v>1600</v>
      </c>
      <c r="C5" s="71"/>
      <c r="E5" s="73"/>
      <c r="F5" s="73"/>
      <c r="H5" s="210"/>
      <c r="L5" s="67"/>
      <c r="M5" s="67"/>
    </row>
    <row r="6" spans="1:14" ht="17.100000000000001" customHeight="1" thickBot="1" x14ac:dyDescent="0.3">
      <c r="B6" s="74" t="s">
        <v>1601</v>
      </c>
      <c r="H6" s="210"/>
      <c r="L6" s="67"/>
      <c r="M6" s="67"/>
    </row>
    <row r="7" spans="1:14" s="220" customFormat="1" x14ac:dyDescent="0.25">
      <c r="A7" s="215"/>
      <c r="B7" s="136"/>
      <c r="C7" s="215"/>
      <c r="D7" s="215"/>
      <c r="E7" s="215"/>
      <c r="F7" s="215"/>
      <c r="G7" s="67"/>
      <c r="H7" s="210"/>
      <c r="I7" s="215"/>
      <c r="J7" s="215"/>
      <c r="K7" s="215"/>
      <c r="L7" s="67"/>
      <c r="M7" s="67"/>
      <c r="N7" s="67"/>
    </row>
    <row r="8" spans="1:14" ht="39.950000000000003" customHeight="1" x14ac:dyDescent="0.25">
      <c r="A8" s="216" t="s">
        <v>290</v>
      </c>
      <c r="B8" s="216" t="s">
        <v>1601</v>
      </c>
      <c r="C8" s="75"/>
      <c r="D8" s="75"/>
      <c r="E8" s="75"/>
      <c r="F8" s="75"/>
      <c r="G8" s="76"/>
      <c r="H8" s="210"/>
      <c r="I8" s="80"/>
      <c r="J8" s="73"/>
      <c r="K8" s="73"/>
      <c r="L8" s="73"/>
      <c r="M8" s="73"/>
    </row>
    <row r="9" spans="1:14" ht="15" customHeight="1" x14ac:dyDescent="0.25">
      <c r="A9" s="83"/>
      <c r="B9" s="84" t="s">
        <v>1602</v>
      </c>
      <c r="C9" s="83"/>
      <c r="D9" s="83"/>
      <c r="E9" s="83"/>
      <c r="F9" s="86"/>
      <c r="G9" s="86"/>
      <c r="H9" s="210"/>
      <c r="I9" s="80"/>
      <c r="J9" s="103"/>
      <c r="K9" s="103"/>
      <c r="L9" s="103"/>
      <c r="M9" s="104"/>
      <c r="N9" s="104"/>
    </row>
    <row r="10" spans="1:14" ht="15.95" customHeight="1" x14ac:dyDescent="0.25">
      <c r="A10" s="77" t="s">
        <v>1603</v>
      </c>
      <c r="B10" s="77" t="s">
        <v>1604</v>
      </c>
      <c r="C10" s="171">
        <v>0</v>
      </c>
      <c r="E10" s="80"/>
      <c r="F10" s="80"/>
      <c r="H10" s="210"/>
      <c r="I10" s="80"/>
      <c r="L10" s="80"/>
      <c r="M10" s="80"/>
    </row>
    <row r="11" spans="1:14" ht="15.95" customHeight="1" outlineLevel="1" x14ac:dyDescent="0.25">
      <c r="A11" s="77" t="s">
        <v>1605</v>
      </c>
      <c r="B11" s="122" t="s">
        <v>846</v>
      </c>
      <c r="C11" s="124"/>
      <c r="E11" s="80"/>
      <c r="F11" s="80"/>
      <c r="H11" s="210"/>
      <c r="I11" s="80"/>
      <c r="L11" s="80"/>
      <c r="M11" s="80"/>
    </row>
    <row r="12" spans="1:14" ht="15.95" customHeight="1" outlineLevel="1" x14ac:dyDescent="0.25">
      <c r="A12" s="77" t="s">
        <v>1606</v>
      </c>
      <c r="B12" s="122" t="s">
        <v>848</v>
      </c>
      <c r="C12" s="124"/>
      <c r="E12" s="80"/>
      <c r="F12" s="80"/>
      <c r="H12" s="210"/>
      <c r="I12" s="80"/>
      <c r="L12" s="80"/>
      <c r="M12" s="80"/>
    </row>
    <row r="13" spans="1:14" ht="15.95" customHeight="1" outlineLevel="1" x14ac:dyDescent="0.25">
      <c r="A13" s="77" t="s">
        <v>1607</v>
      </c>
      <c r="E13" s="80"/>
      <c r="F13" s="80"/>
      <c r="H13" s="210"/>
      <c r="I13" s="80"/>
      <c r="L13" s="80"/>
      <c r="M13" s="80"/>
    </row>
    <row r="14" spans="1:14" ht="15.95" customHeight="1" outlineLevel="1" x14ac:dyDescent="0.25">
      <c r="A14" s="77" t="s">
        <v>1608</v>
      </c>
      <c r="E14" s="80"/>
      <c r="F14" s="80"/>
      <c r="H14" s="210"/>
      <c r="I14" s="80"/>
      <c r="L14" s="80"/>
      <c r="M14" s="80"/>
    </row>
    <row r="15" spans="1:14" ht="15.95" customHeight="1" outlineLevel="1" x14ac:dyDescent="0.25">
      <c r="A15" s="77" t="s">
        <v>1609</v>
      </c>
      <c r="E15" s="80"/>
      <c r="F15" s="80"/>
      <c r="H15" s="210"/>
      <c r="I15" s="80"/>
      <c r="L15" s="80"/>
      <c r="M15" s="80"/>
    </row>
    <row r="16" spans="1:14" ht="15.95" customHeight="1" outlineLevel="1" x14ac:dyDescent="0.25">
      <c r="A16" s="77" t="s">
        <v>1610</v>
      </c>
      <c r="E16" s="80"/>
      <c r="F16" s="80"/>
      <c r="H16" s="210"/>
      <c r="I16" s="80"/>
      <c r="L16" s="80"/>
      <c r="M16" s="80"/>
    </row>
    <row r="17" spans="1:14" ht="15.95" customHeight="1" outlineLevel="1" x14ac:dyDescent="0.25">
      <c r="A17" s="77" t="s">
        <v>1611</v>
      </c>
      <c r="E17" s="80"/>
      <c r="F17" s="80"/>
      <c r="H17" s="210"/>
      <c r="I17" s="80"/>
      <c r="L17" s="80"/>
      <c r="M17" s="80"/>
    </row>
    <row r="18" spans="1:14" ht="15.95" customHeight="1" x14ac:dyDescent="0.25">
      <c r="A18" s="83"/>
      <c r="B18" s="83" t="s">
        <v>1612</v>
      </c>
      <c r="C18" s="83" t="s">
        <v>1066</v>
      </c>
      <c r="D18" s="83" t="s">
        <v>1613</v>
      </c>
      <c r="E18" s="83"/>
      <c r="F18" s="83" t="s">
        <v>1614</v>
      </c>
      <c r="G18" s="83" t="s">
        <v>1615</v>
      </c>
      <c r="H18" s="210"/>
      <c r="I18" s="132"/>
      <c r="J18" s="103"/>
      <c r="K18" s="103"/>
      <c r="L18" s="73"/>
      <c r="M18" s="103"/>
      <c r="N18" s="103"/>
    </row>
    <row r="19" spans="1:14" ht="15.95" customHeight="1" x14ac:dyDescent="0.25">
      <c r="A19" s="77" t="s">
        <v>1616</v>
      </c>
      <c r="B19" s="77" t="s">
        <v>1617</v>
      </c>
      <c r="C19" s="134">
        <v>0</v>
      </c>
      <c r="D19" s="183"/>
      <c r="E19" s="183"/>
      <c r="F19" s="185"/>
      <c r="G19" s="185"/>
      <c r="H19" s="210"/>
      <c r="I19" s="80"/>
      <c r="L19" s="103"/>
      <c r="M19" s="104"/>
      <c r="N19" s="104"/>
    </row>
    <row r="20" spans="1:14" x14ac:dyDescent="0.25">
      <c r="A20" s="103"/>
      <c r="B20" s="132"/>
      <c r="C20" s="183"/>
      <c r="D20" s="183"/>
      <c r="E20" s="183"/>
      <c r="F20" s="185"/>
      <c r="G20" s="185"/>
      <c r="H20" s="210"/>
      <c r="I20" s="132"/>
      <c r="J20" s="103"/>
      <c r="K20" s="103"/>
      <c r="L20" s="103"/>
      <c r="M20" s="104"/>
      <c r="N20" s="104"/>
    </row>
    <row r="21" spans="1:14" ht="15.95" customHeight="1" x14ac:dyDescent="0.25">
      <c r="B21" s="77" t="s">
        <v>1071</v>
      </c>
      <c r="C21" s="103"/>
      <c r="D21" s="103"/>
      <c r="E21" s="103"/>
      <c r="F21" s="104"/>
      <c r="G21" s="104"/>
      <c r="H21" s="210"/>
      <c r="I21" s="80"/>
      <c r="J21" s="103"/>
      <c r="K21" s="103"/>
      <c r="L21" s="103"/>
      <c r="M21" s="104"/>
      <c r="N21" s="104"/>
    </row>
    <row r="22" spans="1:14" ht="15.95" customHeight="1" x14ac:dyDescent="0.25">
      <c r="A22" s="77" t="s">
        <v>1618</v>
      </c>
      <c r="B22" s="152" t="s">
        <v>985</v>
      </c>
      <c r="C22" s="134">
        <v>0</v>
      </c>
      <c r="D22" s="171">
        <v>0</v>
      </c>
      <c r="E22" s="80"/>
      <c r="F22" s="96" t="str">
        <f t="shared" ref="F22:F36" si="0">IF(OR($C$37=0,NOT(ISNUMBER($C$37)),NOT(ISNUMBER(C22))),"",C22/$C$37)</f>
        <v/>
      </c>
      <c r="G22" s="96" t="str">
        <f t="shared" ref="G22:G36" si="1">IF(OR($D$37=0,NOT(ISNUMBER($D$37)),NOT(ISNUMBER(D22))),"",D22/$D$37)</f>
        <v/>
      </c>
      <c r="H22" s="210"/>
      <c r="I22" s="80"/>
      <c r="L22" s="80"/>
      <c r="M22" s="97"/>
      <c r="N22" s="97"/>
    </row>
    <row r="23" spans="1:14" ht="15.95" customHeight="1" x14ac:dyDescent="0.25">
      <c r="A23" s="77" t="s">
        <v>1619</v>
      </c>
      <c r="B23" s="152" t="s">
        <v>985</v>
      </c>
      <c r="C23" s="134">
        <v>0</v>
      </c>
      <c r="D23" s="171">
        <v>0</v>
      </c>
      <c r="E23" s="80"/>
      <c r="F23" s="96" t="str">
        <f t="shared" si="0"/>
        <v/>
      </c>
      <c r="G23" s="96" t="str">
        <f t="shared" si="1"/>
        <v/>
      </c>
      <c r="H23" s="210"/>
      <c r="I23" s="80"/>
      <c r="L23" s="80"/>
      <c r="M23" s="97"/>
      <c r="N23" s="97"/>
    </row>
    <row r="24" spans="1:14" ht="15.95" customHeight="1" x14ac:dyDescent="0.25">
      <c r="A24" s="77" t="s">
        <v>1620</v>
      </c>
      <c r="B24" s="152" t="s">
        <v>985</v>
      </c>
      <c r="C24" s="134">
        <v>0</v>
      </c>
      <c r="D24" s="171">
        <v>0</v>
      </c>
      <c r="F24" s="96" t="str">
        <f t="shared" si="0"/>
        <v/>
      </c>
      <c r="G24" s="96" t="str">
        <f t="shared" si="1"/>
        <v/>
      </c>
      <c r="H24" s="210"/>
      <c r="I24" s="80"/>
      <c r="M24" s="97"/>
      <c r="N24" s="97"/>
    </row>
    <row r="25" spans="1:14" ht="15.95" customHeight="1" x14ac:dyDescent="0.25">
      <c r="A25" s="77" t="s">
        <v>1621</v>
      </c>
      <c r="B25" s="152" t="s">
        <v>985</v>
      </c>
      <c r="C25" s="134"/>
      <c r="D25" s="171"/>
      <c r="E25" s="93"/>
      <c r="F25" s="96" t="str">
        <f t="shared" si="0"/>
        <v/>
      </c>
      <c r="G25" s="96" t="str">
        <f t="shared" si="1"/>
        <v/>
      </c>
      <c r="H25" s="210"/>
      <c r="I25" s="80"/>
      <c r="L25" s="93"/>
      <c r="M25" s="97"/>
      <c r="N25" s="97"/>
    </row>
    <row r="26" spans="1:14" ht="15.95" customHeight="1" x14ac:dyDescent="0.25">
      <c r="A26" s="77" t="s">
        <v>1622</v>
      </c>
      <c r="B26" s="152" t="s">
        <v>985</v>
      </c>
      <c r="C26" s="134"/>
      <c r="D26" s="171"/>
      <c r="E26" s="93"/>
      <c r="F26" s="96" t="str">
        <f t="shared" si="0"/>
        <v/>
      </c>
      <c r="G26" s="96" t="str">
        <f t="shared" si="1"/>
        <v/>
      </c>
      <c r="H26" s="210"/>
      <c r="I26" s="80"/>
      <c r="L26" s="93"/>
      <c r="M26" s="97"/>
      <c r="N26" s="97"/>
    </row>
    <row r="27" spans="1:14" ht="15.95" customHeight="1" x14ac:dyDescent="0.25">
      <c r="A27" s="77" t="s">
        <v>1623</v>
      </c>
      <c r="B27" s="152" t="s">
        <v>985</v>
      </c>
      <c r="C27" s="134"/>
      <c r="D27" s="171"/>
      <c r="E27" s="93"/>
      <c r="F27" s="96" t="str">
        <f t="shared" si="0"/>
        <v/>
      </c>
      <c r="G27" s="96" t="str">
        <f t="shared" si="1"/>
        <v/>
      </c>
      <c r="H27" s="210"/>
      <c r="I27" s="80"/>
      <c r="L27" s="93"/>
      <c r="M27" s="97"/>
      <c r="N27" s="97"/>
    </row>
    <row r="28" spans="1:14" ht="15.95" customHeight="1" x14ac:dyDescent="0.25">
      <c r="A28" s="77" t="s">
        <v>1624</v>
      </c>
      <c r="B28" s="152" t="s">
        <v>985</v>
      </c>
      <c r="C28" s="134"/>
      <c r="D28" s="171"/>
      <c r="E28" s="93"/>
      <c r="F28" s="96" t="str">
        <f t="shared" si="0"/>
        <v/>
      </c>
      <c r="G28" s="96" t="str">
        <f t="shared" si="1"/>
        <v/>
      </c>
      <c r="H28" s="210"/>
      <c r="I28" s="80"/>
      <c r="L28" s="93"/>
      <c r="M28" s="97"/>
      <c r="N28" s="97"/>
    </row>
    <row r="29" spans="1:14" ht="15.95" customHeight="1" x14ac:dyDescent="0.25">
      <c r="A29" s="77" t="s">
        <v>1625</v>
      </c>
      <c r="B29" s="152" t="s">
        <v>985</v>
      </c>
      <c r="C29" s="134"/>
      <c r="D29" s="171"/>
      <c r="E29" s="93"/>
      <c r="F29" s="96" t="str">
        <f t="shared" si="0"/>
        <v/>
      </c>
      <c r="G29" s="96" t="str">
        <f t="shared" si="1"/>
        <v/>
      </c>
      <c r="H29" s="210"/>
      <c r="I29" s="80"/>
      <c r="L29" s="93"/>
      <c r="M29" s="97"/>
      <c r="N29" s="97"/>
    </row>
    <row r="30" spans="1:14" ht="15.95" customHeight="1" x14ac:dyDescent="0.25">
      <c r="A30" s="77" t="s">
        <v>1626</v>
      </c>
      <c r="B30" s="152" t="s">
        <v>985</v>
      </c>
      <c r="C30" s="134"/>
      <c r="D30" s="171"/>
      <c r="E30" s="93"/>
      <c r="F30" s="96" t="str">
        <f t="shared" si="0"/>
        <v/>
      </c>
      <c r="G30" s="96" t="str">
        <f t="shared" si="1"/>
        <v/>
      </c>
      <c r="H30" s="210"/>
      <c r="I30" s="80"/>
      <c r="L30" s="93"/>
      <c r="M30" s="97"/>
      <c r="N30" s="97"/>
    </row>
    <row r="31" spans="1:14" ht="15.95" customHeight="1" x14ac:dyDescent="0.25">
      <c r="A31" s="77" t="s">
        <v>1627</v>
      </c>
      <c r="B31" s="152" t="s">
        <v>985</v>
      </c>
      <c r="C31" s="134"/>
      <c r="D31" s="171"/>
      <c r="E31" s="93"/>
      <c r="F31" s="96" t="str">
        <f t="shared" si="0"/>
        <v/>
      </c>
      <c r="G31" s="96" t="str">
        <f t="shared" si="1"/>
        <v/>
      </c>
      <c r="H31" s="210"/>
      <c r="I31" s="80"/>
      <c r="L31" s="93"/>
      <c r="M31" s="97"/>
      <c r="N31" s="97"/>
    </row>
    <row r="32" spans="1:14" ht="15.95" customHeight="1" x14ac:dyDescent="0.25">
      <c r="A32" s="77" t="s">
        <v>1628</v>
      </c>
      <c r="B32" s="152" t="s">
        <v>985</v>
      </c>
      <c r="C32" s="134"/>
      <c r="D32" s="171"/>
      <c r="E32" s="93"/>
      <c r="F32" s="96" t="str">
        <f t="shared" si="0"/>
        <v/>
      </c>
      <c r="G32" s="96" t="str">
        <f t="shared" si="1"/>
        <v/>
      </c>
      <c r="H32" s="210"/>
      <c r="I32" s="80"/>
      <c r="L32" s="93"/>
      <c r="M32" s="97"/>
      <c r="N32" s="97"/>
    </row>
    <row r="33" spans="1:14" ht="15.95" customHeight="1" x14ac:dyDescent="0.25">
      <c r="A33" s="77" t="s">
        <v>1629</v>
      </c>
      <c r="B33" s="152" t="s">
        <v>985</v>
      </c>
      <c r="C33" s="134"/>
      <c r="D33" s="171"/>
      <c r="E33" s="93"/>
      <c r="F33" s="96" t="str">
        <f t="shared" si="0"/>
        <v/>
      </c>
      <c r="G33" s="96" t="str">
        <f t="shared" si="1"/>
        <v/>
      </c>
      <c r="H33" s="210"/>
      <c r="I33" s="80"/>
      <c r="L33" s="93"/>
      <c r="M33" s="97"/>
      <c r="N33" s="97"/>
    </row>
    <row r="34" spans="1:14" ht="15.95" customHeight="1" x14ac:dyDescent="0.25">
      <c r="A34" s="77" t="s">
        <v>1630</v>
      </c>
      <c r="B34" s="152" t="s">
        <v>985</v>
      </c>
      <c r="C34" s="134"/>
      <c r="D34" s="171"/>
      <c r="E34" s="93"/>
      <c r="F34" s="96" t="str">
        <f t="shared" si="0"/>
        <v/>
      </c>
      <c r="G34" s="96" t="str">
        <f t="shared" si="1"/>
        <v/>
      </c>
      <c r="H34" s="210"/>
      <c r="I34" s="80"/>
      <c r="L34" s="93"/>
      <c r="M34" s="97"/>
      <c r="N34" s="97"/>
    </row>
    <row r="35" spans="1:14" ht="15.95" customHeight="1" x14ac:dyDescent="0.25">
      <c r="A35" s="77" t="s">
        <v>1631</v>
      </c>
      <c r="B35" s="152" t="s">
        <v>985</v>
      </c>
      <c r="C35" s="134"/>
      <c r="D35" s="171"/>
      <c r="E35" s="93"/>
      <c r="F35" s="96" t="str">
        <f t="shared" si="0"/>
        <v/>
      </c>
      <c r="G35" s="96" t="str">
        <f t="shared" si="1"/>
        <v/>
      </c>
      <c r="H35" s="210"/>
      <c r="I35" s="80"/>
      <c r="L35" s="93"/>
      <c r="M35" s="97"/>
      <c r="N35" s="97"/>
    </row>
    <row r="36" spans="1:14" ht="15.95" customHeight="1" x14ac:dyDescent="0.25">
      <c r="A36" s="77" t="s">
        <v>1632</v>
      </c>
      <c r="B36" s="152" t="s">
        <v>985</v>
      </c>
      <c r="C36" s="134"/>
      <c r="D36" s="171"/>
      <c r="E36" s="93"/>
      <c r="F36" s="96" t="str">
        <f t="shared" si="0"/>
        <v/>
      </c>
      <c r="G36" s="96" t="str">
        <f t="shared" si="1"/>
        <v/>
      </c>
      <c r="H36" s="210"/>
      <c r="I36" s="80"/>
      <c r="L36" s="93"/>
      <c r="M36" s="97"/>
      <c r="N36" s="97"/>
    </row>
    <row r="37" spans="1:14" ht="15.95" customHeight="1" x14ac:dyDescent="0.25">
      <c r="A37" s="77" t="s">
        <v>1633</v>
      </c>
      <c r="B37" s="98" t="s">
        <v>373</v>
      </c>
      <c r="C37" s="99">
        <f>SUM(C22:C36)</f>
        <v>0</v>
      </c>
      <c r="D37" s="133">
        <f>SUM(D22:D36)</f>
        <v>0</v>
      </c>
      <c r="E37" s="93"/>
      <c r="F37" s="100">
        <f>SUM(F22:F36)</f>
        <v>0</v>
      </c>
      <c r="G37" s="100">
        <f>SUM(G22:G36)</f>
        <v>0</v>
      </c>
      <c r="H37" s="210"/>
      <c r="I37" s="137"/>
      <c r="J37" s="80"/>
      <c r="K37" s="80"/>
      <c r="L37" s="93"/>
      <c r="M37" s="102"/>
      <c r="N37" s="102"/>
    </row>
    <row r="38" spans="1:14" ht="15.95" customHeight="1" x14ac:dyDescent="0.25">
      <c r="A38" s="83"/>
      <c r="B38" s="84" t="s">
        <v>1634</v>
      </c>
      <c r="C38" s="83" t="s">
        <v>331</v>
      </c>
      <c r="D38" s="83"/>
      <c r="E38" s="85"/>
      <c r="F38" s="83" t="s">
        <v>1614</v>
      </c>
      <c r="G38" s="83"/>
      <c r="H38" s="210"/>
      <c r="I38" s="132"/>
      <c r="J38" s="103"/>
      <c r="K38" s="103"/>
      <c r="L38" s="73"/>
      <c r="M38" s="103"/>
      <c r="N38" s="103"/>
    </row>
    <row r="39" spans="1:14" ht="15.95" customHeight="1" x14ac:dyDescent="0.25">
      <c r="A39" s="77" t="s">
        <v>1635</v>
      </c>
      <c r="B39" s="87" t="s">
        <v>1636</v>
      </c>
      <c r="C39" s="134">
        <v>0</v>
      </c>
      <c r="E39" s="138"/>
      <c r="F39" s="96" t="str">
        <f>IF(OR($C$42=0,NOT(ISNUMBER($C$42)),NOT(ISNUMBER(C39))),"",C39/$C$42)</f>
        <v/>
      </c>
      <c r="G39" s="95"/>
      <c r="H39" s="210"/>
      <c r="I39" s="80"/>
      <c r="L39" s="138"/>
      <c r="M39" s="97"/>
      <c r="N39" s="95"/>
    </row>
    <row r="40" spans="1:14" ht="15.95" customHeight="1" x14ac:dyDescent="0.25">
      <c r="A40" s="77" t="s">
        <v>1637</v>
      </c>
      <c r="B40" s="87" t="s">
        <v>1638</v>
      </c>
      <c r="C40" s="134">
        <v>0</v>
      </c>
      <c r="E40" s="138"/>
      <c r="F40" s="96" t="str">
        <f>IF(OR($C$42=0,NOT(ISNUMBER($C$42)),NOT(ISNUMBER(C40))),"",C40/$C$42)</f>
        <v/>
      </c>
      <c r="G40" s="95"/>
      <c r="H40" s="210"/>
      <c r="I40" s="80"/>
      <c r="L40" s="138"/>
      <c r="M40" s="97"/>
      <c r="N40" s="95"/>
    </row>
    <row r="41" spans="1:14" ht="15.95" customHeight="1" x14ac:dyDescent="0.25">
      <c r="A41" s="77" t="s">
        <v>1639</v>
      </c>
      <c r="B41" s="87" t="s">
        <v>371</v>
      </c>
      <c r="C41" s="134">
        <v>0</v>
      </c>
      <c r="E41" s="93"/>
      <c r="F41" s="96" t="str">
        <f>IF(OR($C$42=0,NOT(ISNUMBER($C$42)),NOT(ISNUMBER(C41))),"",C41/$C$42)</f>
        <v/>
      </c>
      <c r="G41" s="95"/>
      <c r="H41" s="210"/>
      <c r="I41" s="80"/>
      <c r="L41" s="93"/>
      <c r="M41" s="97"/>
      <c r="N41" s="95"/>
    </row>
    <row r="42" spans="1:14" ht="15.95" customHeight="1" x14ac:dyDescent="0.25">
      <c r="A42" s="77" t="s">
        <v>1640</v>
      </c>
      <c r="B42" s="98" t="s">
        <v>373</v>
      </c>
      <c r="C42" s="99">
        <f>SUM(C39:C41)</f>
        <v>0</v>
      </c>
      <c r="D42" s="80"/>
      <c r="E42" s="93"/>
      <c r="F42" s="100">
        <f>SUM(F39:F41)</f>
        <v>0</v>
      </c>
      <c r="G42" s="95"/>
      <c r="H42" s="210"/>
      <c r="I42" s="80"/>
      <c r="L42" s="93"/>
      <c r="M42" s="97"/>
      <c r="N42" s="95"/>
    </row>
    <row r="43" spans="1:14" ht="15.95" customHeight="1" outlineLevel="1" x14ac:dyDescent="0.25">
      <c r="A43" s="77" t="s">
        <v>1641</v>
      </c>
      <c r="B43" s="137"/>
      <c r="C43" s="80"/>
      <c r="D43" s="80"/>
      <c r="E43" s="93"/>
      <c r="F43" s="102"/>
      <c r="G43" s="95"/>
      <c r="H43" s="210"/>
      <c r="I43" s="80"/>
      <c r="L43" s="93"/>
      <c r="M43" s="97"/>
      <c r="N43" s="95"/>
    </row>
    <row r="44" spans="1:14" ht="15.95" customHeight="1" outlineLevel="1" x14ac:dyDescent="0.25">
      <c r="A44" s="77" t="s">
        <v>1642</v>
      </c>
      <c r="B44" s="137"/>
      <c r="C44" s="80"/>
      <c r="D44" s="80"/>
      <c r="E44" s="93"/>
      <c r="F44" s="102"/>
      <c r="G44" s="95"/>
      <c r="H44" s="210"/>
      <c r="I44" s="80"/>
      <c r="L44" s="93"/>
      <c r="M44" s="97"/>
      <c r="N44" s="95"/>
    </row>
    <row r="45" spans="1:14" ht="15.95" customHeight="1" outlineLevel="1" x14ac:dyDescent="0.25">
      <c r="A45" s="77" t="s">
        <v>1643</v>
      </c>
      <c r="B45" s="80"/>
      <c r="E45" s="93"/>
      <c r="F45" s="97"/>
      <c r="G45" s="95"/>
      <c r="H45" s="210"/>
      <c r="I45" s="80"/>
      <c r="L45" s="93"/>
      <c r="M45" s="97"/>
      <c r="N45" s="95"/>
    </row>
    <row r="46" spans="1:14" ht="15.95" customHeight="1" outlineLevel="1" x14ac:dyDescent="0.25">
      <c r="A46" s="77" t="s">
        <v>1644</v>
      </c>
      <c r="B46" s="80"/>
      <c r="E46" s="93"/>
      <c r="F46" s="97"/>
      <c r="G46" s="95"/>
      <c r="H46" s="210"/>
      <c r="I46" s="80"/>
      <c r="L46" s="93"/>
      <c r="M46" s="97"/>
      <c r="N46" s="95"/>
    </row>
    <row r="47" spans="1:14" ht="15.95" customHeight="1" outlineLevel="1" x14ac:dyDescent="0.25">
      <c r="A47" s="77" t="s">
        <v>1645</v>
      </c>
      <c r="B47" s="80"/>
      <c r="E47" s="93"/>
      <c r="F47" s="97"/>
      <c r="G47" s="95"/>
      <c r="H47" s="210"/>
      <c r="I47" s="80"/>
      <c r="L47" s="93"/>
      <c r="M47" s="97"/>
      <c r="N47" s="95"/>
    </row>
    <row r="48" spans="1:14" ht="15" customHeight="1" x14ac:dyDescent="0.25">
      <c r="A48" s="83"/>
      <c r="B48" s="84" t="s">
        <v>864</v>
      </c>
      <c r="C48" s="83" t="s">
        <v>1614</v>
      </c>
      <c r="D48" s="83"/>
      <c r="E48" s="85"/>
      <c r="F48" s="86"/>
      <c r="G48" s="86"/>
      <c r="H48" s="210"/>
      <c r="I48" s="132"/>
      <c r="J48" s="103"/>
      <c r="K48" s="103"/>
      <c r="L48" s="73"/>
      <c r="M48" s="104"/>
      <c r="N48" s="104"/>
    </row>
    <row r="49" spans="1:14" ht="15.95" customHeight="1" x14ac:dyDescent="0.25">
      <c r="A49" s="77" t="s">
        <v>1646</v>
      </c>
      <c r="B49" s="128" t="s">
        <v>866</v>
      </c>
      <c r="C49" s="129">
        <f>SUM(C50:C76)</f>
        <v>0</v>
      </c>
      <c r="G49" s="215"/>
      <c r="H49" s="210"/>
      <c r="I49" s="73"/>
      <c r="N49" s="215"/>
    </row>
    <row r="50" spans="1:14" ht="15.95" customHeight="1" x14ac:dyDescent="0.25">
      <c r="A50" s="77" t="s">
        <v>1647</v>
      </c>
      <c r="B50" s="77" t="s">
        <v>868</v>
      </c>
      <c r="C50" s="130">
        <v>0</v>
      </c>
      <c r="G50" s="215"/>
      <c r="H50" s="210"/>
      <c r="N50" s="215"/>
    </row>
    <row r="51" spans="1:14" ht="15.95" customHeight="1" x14ac:dyDescent="0.25">
      <c r="A51" s="77" t="s">
        <v>1648</v>
      </c>
      <c r="B51" s="77" t="s">
        <v>870</v>
      </c>
      <c r="C51" s="130">
        <v>0</v>
      </c>
      <c r="G51" s="215"/>
      <c r="H51" s="210"/>
      <c r="N51" s="215"/>
    </row>
    <row r="52" spans="1:14" ht="15.95" customHeight="1" x14ac:dyDescent="0.25">
      <c r="A52" s="77" t="s">
        <v>1649</v>
      </c>
      <c r="B52" s="77" t="s">
        <v>872</v>
      </c>
      <c r="C52" s="130">
        <v>0</v>
      </c>
      <c r="G52" s="215"/>
      <c r="H52" s="210"/>
      <c r="N52" s="215"/>
    </row>
    <row r="53" spans="1:14" ht="15.95" customHeight="1" x14ac:dyDescent="0.25">
      <c r="A53" s="77" t="s">
        <v>1650</v>
      </c>
      <c r="B53" s="77" t="s">
        <v>874</v>
      </c>
      <c r="C53" s="130">
        <v>0</v>
      </c>
      <c r="G53" s="215"/>
      <c r="H53" s="210"/>
      <c r="N53" s="215"/>
    </row>
    <row r="54" spans="1:14" ht="15.95" customHeight="1" x14ac:dyDescent="0.25">
      <c r="A54" s="77" t="s">
        <v>1651</v>
      </c>
      <c r="B54" s="77" t="s">
        <v>876</v>
      </c>
      <c r="C54" s="130">
        <v>0</v>
      </c>
      <c r="G54" s="215"/>
      <c r="H54" s="210"/>
      <c r="N54" s="215"/>
    </row>
    <row r="55" spans="1:14" ht="15.95" customHeight="1" x14ac:dyDescent="0.25">
      <c r="A55" s="77" t="s">
        <v>1652</v>
      </c>
      <c r="B55" s="77" t="s">
        <v>878</v>
      </c>
      <c r="C55" s="130">
        <v>0</v>
      </c>
      <c r="G55" s="215"/>
      <c r="H55" s="210"/>
      <c r="N55" s="215"/>
    </row>
    <row r="56" spans="1:14" ht="15.95" customHeight="1" x14ac:dyDescent="0.25">
      <c r="A56" s="77" t="s">
        <v>1653</v>
      </c>
      <c r="B56" s="77" t="s">
        <v>880</v>
      </c>
      <c r="C56" s="130">
        <v>0</v>
      </c>
      <c r="G56" s="215"/>
      <c r="H56" s="210"/>
      <c r="N56" s="215"/>
    </row>
    <row r="57" spans="1:14" ht="15.95" customHeight="1" x14ac:dyDescent="0.25">
      <c r="A57" s="77" t="s">
        <v>1654</v>
      </c>
      <c r="B57" s="77" t="s">
        <v>882</v>
      </c>
      <c r="C57" s="130">
        <v>0</v>
      </c>
      <c r="G57" s="215"/>
      <c r="H57" s="210"/>
      <c r="N57" s="215"/>
    </row>
    <row r="58" spans="1:14" ht="15.95" customHeight="1" x14ac:dyDescent="0.25">
      <c r="A58" s="77" t="s">
        <v>1655</v>
      </c>
      <c r="B58" s="77" t="s">
        <v>884</v>
      </c>
      <c r="C58" s="130">
        <v>0</v>
      </c>
      <c r="G58" s="215"/>
      <c r="H58" s="210"/>
      <c r="N58" s="215"/>
    </row>
    <row r="59" spans="1:14" ht="15.95" customHeight="1" x14ac:dyDescent="0.25">
      <c r="A59" s="77" t="s">
        <v>1656</v>
      </c>
      <c r="B59" s="77" t="s">
        <v>886</v>
      </c>
      <c r="C59" s="130">
        <v>0</v>
      </c>
      <c r="G59" s="215"/>
      <c r="H59" s="210"/>
      <c r="N59" s="215"/>
    </row>
    <row r="60" spans="1:14" ht="15.95" customHeight="1" x14ac:dyDescent="0.25">
      <c r="A60" s="77" t="s">
        <v>1657</v>
      </c>
      <c r="B60" s="77" t="s">
        <v>163</v>
      </c>
      <c r="C60" s="130">
        <v>0</v>
      </c>
      <c r="G60" s="215"/>
      <c r="H60" s="210"/>
      <c r="N60" s="215"/>
    </row>
    <row r="61" spans="1:14" ht="15.95" customHeight="1" x14ac:dyDescent="0.25">
      <c r="A61" s="77" t="s">
        <v>1658</v>
      </c>
      <c r="B61" s="77" t="s">
        <v>889</v>
      </c>
      <c r="C61" s="130">
        <v>0</v>
      </c>
      <c r="G61" s="215"/>
      <c r="H61" s="210"/>
      <c r="N61" s="215"/>
    </row>
    <row r="62" spans="1:14" ht="15.95" customHeight="1" x14ac:dyDescent="0.25">
      <c r="A62" s="77" t="s">
        <v>1659</v>
      </c>
      <c r="B62" s="77" t="s">
        <v>891</v>
      </c>
      <c r="C62" s="130">
        <v>0</v>
      </c>
      <c r="G62" s="215"/>
      <c r="H62" s="210"/>
      <c r="N62" s="215"/>
    </row>
    <row r="63" spans="1:14" ht="15.95" customHeight="1" x14ac:dyDescent="0.25">
      <c r="A63" s="77" t="s">
        <v>1660</v>
      </c>
      <c r="B63" s="77" t="s">
        <v>893</v>
      </c>
      <c r="C63" s="130">
        <v>0</v>
      </c>
      <c r="G63" s="215"/>
      <c r="H63" s="210"/>
      <c r="N63" s="215"/>
    </row>
    <row r="64" spans="1:14" ht="15.95" customHeight="1" x14ac:dyDescent="0.25">
      <c r="A64" s="77" t="s">
        <v>1661</v>
      </c>
      <c r="B64" s="77" t="s">
        <v>895</v>
      </c>
      <c r="C64" s="130">
        <v>0</v>
      </c>
      <c r="G64" s="215"/>
      <c r="H64" s="210"/>
      <c r="N64" s="215"/>
    </row>
    <row r="65" spans="1:14" ht="15.95" customHeight="1" x14ac:dyDescent="0.25">
      <c r="A65" s="77" t="s">
        <v>1662</v>
      </c>
      <c r="B65" s="77" t="s">
        <v>897</v>
      </c>
      <c r="C65" s="130">
        <v>0</v>
      </c>
      <c r="G65" s="215"/>
      <c r="H65" s="210"/>
      <c r="N65" s="215"/>
    </row>
    <row r="66" spans="1:14" ht="15.95" customHeight="1" x14ac:dyDescent="0.25">
      <c r="A66" s="77" t="s">
        <v>1663</v>
      </c>
      <c r="B66" s="77" t="s">
        <v>899</v>
      </c>
      <c r="C66" s="130">
        <v>0</v>
      </c>
      <c r="G66" s="215"/>
      <c r="H66" s="210"/>
      <c r="N66" s="215"/>
    </row>
    <row r="67" spans="1:14" ht="15.95" customHeight="1" x14ac:dyDescent="0.25">
      <c r="A67" s="77" t="s">
        <v>1664</v>
      </c>
      <c r="B67" s="77" t="s">
        <v>901</v>
      </c>
      <c r="C67" s="130">
        <v>0</v>
      </c>
      <c r="G67" s="215"/>
      <c r="H67" s="210"/>
      <c r="N67" s="215"/>
    </row>
    <row r="68" spans="1:14" ht="15.95" customHeight="1" x14ac:dyDescent="0.25">
      <c r="A68" s="77" t="s">
        <v>1665</v>
      </c>
      <c r="B68" s="77" t="s">
        <v>903</v>
      </c>
      <c r="C68" s="130">
        <v>0</v>
      </c>
      <c r="G68" s="215"/>
      <c r="H68" s="210"/>
      <c r="N68" s="215"/>
    </row>
    <row r="69" spans="1:14" ht="15.95" customHeight="1" x14ac:dyDescent="0.25">
      <c r="A69" s="77" t="s">
        <v>1666</v>
      </c>
      <c r="B69" s="77" t="s">
        <v>905</v>
      </c>
      <c r="C69" s="130">
        <v>0</v>
      </c>
      <c r="G69" s="215"/>
      <c r="H69" s="210"/>
      <c r="N69" s="215"/>
    </row>
    <row r="70" spans="1:14" ht="15.95" customHeight="1" x14ac:dyDescent="0.25">
      <c r="A70" s="77" t="s">
        <v>1667</v>
      </c>
      <c r="B70" s="77" t="s">
        <v>907</v>
      </c>
      <c r="C70" s="130">
        <v>0</v>
      </c>
      <c r="G70" s="215"/>
      <c r="H70" s="210"/>
      <c r="N70" s="215"/>
    </row>
    <row r="71" spans="1:14" ht="15.95" customHeight="1" x14ac:dyDescent="0.25">
      <c r="A71" s="77" t="s">
        <v>1668</v>
      </c>
      <c r="B71" s="77" t="s">
        <v>909</v>
      </c>
      <c r="C71" s="130">
        <v>0</v>
      </c>
      <c r="G71" s="215"/>
      <c r="H71" s="210"/>
      <c r="N71" s="215"/>
    </row>
    <row r="72" spans="1:14" ht="15.95" customHeight="1" x14ac:dyDescent="0.25">
      <c r="A72" s="77" t="s">
        <v>1669</v>
      </c>
      <c r="B72" s="77" t="s">
        <v>911</v>
      </c>
      <c r="C72" s="130">
        <v>0</v>
      </c>
      <c r="G72" s="215"/>
      <c r="H72" s="210"/>
      <c r="N72" s="215"/>
    </row>
    <row r="73" spans="1:14" ht="15.95" customHeight="1" x14ac:dyDescent="0.25">
      <c r="A73" s="77" t="s">
        <v>1670</v>
      </c>
      <c r="B73" s="77" t="s">
        <v>913</v>
      </c>
      <c r="C73" s="130">
        <v>0</v>
      </c>
      <c r="G73" s="215"/>
      <c r="H73" s="210"/>
      <c r="N73" s="215"/>
    </row>
    <row r="74" spans="1:14" ht="15.95" customHeight="1" x14ac:dyDescent="0.25">
      <c r="A74" s="77" t="s">
        <v>1671</v>
      </c>
      <c r="B74" s="77" t="s">
        <v>915</v>
      </c>
      <c r="C74" s="130">
        <v>0</v>
      </c>
      <c r="G74" s="215"/>
      <c r="H74" s="210"/>
      <c r="N74" s="215"/>
    </row>
    <row r="75" spans="1:14" ht="15.95" customHeight="1" x14ac:dyDescent="0.25">
      <c r="A75" s="77" t="s">
        <v>1672</v>
      </c>
      <c r="B75" s="77" t="s">
        <v>917</v>
      </c>
      <c r="C75" s="130">
        <v>0</v>
      </c>
      <c r="G75" s="215"/>
      <c r="H75" s="210"/>
      <c r="N75" s="215"/>
    </row>
    <row r="76" spans="1:14" ht="15.95" customHeight="1" x14ac:dyDescent="0.25">
      <c r="A76" s="77" t="s">
        <v>1673</v>
      </c>
      <c r="B76" s="77" t="s">
        <v>919</v>
      </c>
      <c r="C76" s="130">
        <v>0</v>
      </c>
      <c r="G76" s="215"/>
      <c r="H76" s="210"/>
      <c r="N76" s="215"/>
    </row>
    <row r="77" spans="1:14" ht="15.95" customHeight="1" x14ac:dyDescent="0.25">
      <c r="A77" s="77" t="s">
        <v>1674</v>
      </c>
      <c r="B77" s="128" t="s">
        <v>573</v>
      </c>
      <c r="C77" s="129">
        <f>SUM(C78:C80)</f>
        <v>0</v>
      </c>
      <c r="G77" s="215"/>
      <c r="H77" s="210"/>
      <c r="I77" s="73"/>
      <c r="N77" s="215"/>
    </row>
    <row r="78" spans="1:14" ht="15.95" customHeight="1" x14ac:dyDescent="0.25">
      <c r="A78" s="77" t="s">
        <v>1675</v>
      </c>
      <c r="B78" s="77" t="s">
        <v>922</v>
      </c>
      <c r="C78" s="130">
        <v>0</v>
      </c>
      <c r="G78" s="215"/>
      <c r="H78" s="210"/>
      <c r="N78" s="215"/>
    </row>
    <row r="79" spans="1:14" ht="15.95" customHeight="1" x14ac:dyDescent="0.25">
      <c r="A79" s="77" t="s">
        <v>1676</v>
      </c>
      <c r="B79" s="77" t="s">
        <v>924</v>
      </c>
      <c r="C79" s="130">
        <v>0</v>
      </c>
      <c r="G79" s="215"/>
      <c r="H79" s="210"/>
      <c r="N79" s="215"/>
    </row>
    <row r="80" spans="1:14" ht="15.95" customHeight="1" x14ac:dyDescent="0.25">
      <c r="A80" s="77" t="s">
        <v>1677</v>
      </c>
      <c r="B80" s="77" t="s">
        <v>926</v>
      </c>
      <c r="C80" s="130">
        <v>0</v>
      </c>
      <c r="G80" s="215"/>
      <c r="H80" s="210"/>
      <c r="N80" s="215"/>
    </row>
    <row r="81" spans="1:14" ht="15.95" customHeight="1" x14ac:dyDescent="0.25">
      <c r="A81" s="77" t="s">
        <v>1678</v>
      </c>
      <c r="B81" s="128" t="s">
        <v>371</v>
      </c>
      <c r="C81" s="129">
        <f>SUM(C82:C92)</f>
        <v>0</v>
      </c>
      <c r="G81" s="215"/>
      <c r="H81" s="210"/>
      <c r="I81" s="73"/>
      <c r="N81" s="215"/>
    </row>
    <row r="82" spans="1:14" ht="15.95" customHeight="1" x14ac:dyDescent="0.25">
      <c r="A82" s="77" t="s">
        <v>1679</v>
      </c>
      <c r="B82" s="87" t="s">
        <v>575</v>
      </c>
      <c r="C82" s="130">
        <v>0</v>
      </c>
      <c r="G82" s="215"/>
      <c r="H82" s="210"/>
      <c r="I82" s="80"/>
      <c r="N82" s="215"/>
    </row>
    <row r="83" spans="1:14" ht="15.95" customHeight="1" x14ac:dyDescent="0.25">
      <c r="A83" s="77" t="s">
        <v>1680</v>
      </c>
      <c r="B83" s="77" t="s">
        <v>577</v>
      </c>
      <c r="C83" s="130">
        <v>0</v>
      </c>
      <c r="G83" s="215"/>
      <c r="H83" s="210"/>
      <c r="I83" s="80"/>
      <c r="N83" s="215"/>
    </row>
    <row r="84" spans="1:14" ht="15.95" customHeight="1" x14ac:dyDescent="0.25">
      <c r="A84" s="77" t="s">
        <v>1681</v>
      </c>
      <c r="B84" s="87" t="s">
        <v>579</v>
      </c>
      <c r="C84" s="130" t="s">
        <v>349</v>
      </c>
      <c r="G84" s="215"/>
      <c r="H84" s="210"/>
      <c r="I84" s="80"/>
      <c r="N84" s="215"/>
    </row>
    <row r="85" spans="1:14" ht="15.95" customHeight="1" x14ac:dyDescent="0.25">
      <c r="A85" s="77" t="s">
        <v>1682</v>
      </c>
      <c r="B85" s="87" t="s">
        <v>581</v>
      </c>
      <c r="C85" s="130" t="s">
        <v>349</v>
      </c>
      <c r="G85" s="215"/>
      <c r="H85" s="210"/>
      <c r="I85" s="80"/>
      <c r="N85" s="215"/>
    </row>
    <row r="86" spans="1:14" ht="15.95" customHeight="1" x14ac:dyDescent="0.25">
      <c r="A86" s="77" t="s">
        <v>1683</v>
      </c>
      <c r="B86" s="87" t="s">
        <v>583</v>
      </c>
      <c r="C86" s="130">
        <v>0</v>
      </c>
      <c r="G86" s="215"/>
      <c r="H86" s="210"/>
      <c r="I86" s="80"/>
      <c r="N86" s="215"/>
    </row>
    <row r="87" spans="1:14" ht="15.95" customHeight="1" x14ac:dyDescent="0.25">
      <c r="A87" s="77" t="s">
        <v>1684</v>
      </c>
      <c r="B87" s="87" t="s">
        <v>585</v>
      </c>
      <c r="C87" s="130">
        <v>0</v>
      </c>
      <c r="G87" s="215"/>
      <c r="H87" s="210"/>
      <c r="I87" s="80"/>
      <c r="N87" s="215"/>
    </row>
    <row r="88" spans="1:14" ht="15.95" customHeight="1" x14ac:dyDescent="0.25">
      <c r="A88" s="77" t="s">
        <v>1685</v>
      </c>
      <c r="B88" s="87" t="s">
        <v>587</v>
      </c>
      <c r="C88" s="130" t="s">
        <v>349</v>
      </c>
      <c r="G88" s="215"/>
      <c r="H88" s="210"/>
      <c r="I88" s="80"/>
      <c r="N88" s="215"/>
    </row>
    <row r="89" spans="1:14" ht="15.95" customHeight="1" x14ac:dyDescent="0.25">
      <c r="A89" s="77" t="s">
        <v>1686</v>
      </c>
      <c r="B89" s="87" t="s">
        <v>589</v>
      </c>
      <c r="C89" s="130" t="s">
        <v>349</v>
      </c>
      <c r="G89" s="215"/>
      <c r="H89" s="210"/>
      <c r="I89" s="80"/>
      <c r="N89" s="215"/>
    </row>
    <row r="90" spans="1:14" ht="15.95" customHeight="1" x14ac:dyDescent="0.25">
      <c r="A90" s="77" t="s">
        <v>1687</v>
      </c>
      <c r="B90" s="87" t="s">
        <v>591</v>
      </c>
      <c r="C90" s="130" t="s">
        <v>349</v>
      </c>
      <c r="G90" s="215"/>
      <c r="H90" s="210"/>
      <c r="I90" s="80"/>
      <c r="N90" s="215"/>
    </row>
    <row r="91" spans="1:14" ht="15.95" customHeight="1" x14ac:dyDescent="0.25">
      <c r="A91" s="77" t="s">
        <v>1688</v>
      </c>
      <c r="B91" s="87" t="s">
        <v>593</v>
      </c>
      <c r="C91" s="130">
        <v>0</v>
      </c>
      <c r="G91" s="215"/>
      <c r="H91" s="210"/>
      <c r="I91" s="80"/>
      <c r="N91" s="215"/>
    </row>
    <row r="92" spans="1:14" ht="15.95" customHeight="1" x14ac:dyDescent="0.25">
      <c r="A92" s="77" t="s">
        <v>1689</v>
      </c>
      <c r="B92" s="87" t="s">
        <v>371</v>
      </c>
      <c r="C92" s="130" t="s">
        <v>349</v>
      </c>
      <c r="G92" s="215"/>
      <c r="H92" s="210"/>
      <c r="I92" s="80"/>
      <c r="N92" s="215"/>
    </row>
    <row r="93" spans="1:14" ht="15.95" customHeight="1" outlineLevel="1" x14ac:dyDescent="0.25">
      <c r="A93" s="77" t="s">
        <v>1690</v>
      </c>
      <c r="B93" s="162" t="s">
        <v>375</v>
      </c>
      <c r="C93" s="130"/>
      <c r="G93" s="215"/>
      <c r="H93" s="210"/>
      <c r="I93" s="80"/>
      <c r="N93" s="215"/>
    </row>
    <row r="94" spans="1:14" ht="15.95" customHeight="1" outlineLevel="1" x14ac:dyDescent="0.25">
      <c r="A94" s="77" t="s">
        <v>1691</v>
      </c>
      <c r="B94" s="162" t="s">
        <v>375</v>
      </c>
      <c r="C94" s="130"/>
      <c r="G94" s="215"/>
      <c r="H94" s="210"/>
      <c r="I94" s="80"/>
      <c r="N94" s="215"/>
    </row>
    <row r="95" spans="1:14" ht="15.95" customHeight="1" outlineLevel="1" x14ac:dyDescent="0.25">
      <c r="A95" s="77" t="s">
        <v>1692</v>
      </c>
      <c r="B95" s="162" t="s">
        <v>375</v>
      </c>
      <c r="C95" s="130"/>
      <c r="G95" s="215"/>
      <c r="H95" s="210"/>
      <c r="I95" s="80"/>
      <c r="N95" s="215"/>
    </row>
    <row r="96" spans="1:14" ht="15.95" customHeight="1" outlineLevel="1" x14ac:dyDescent="0.25">
      <c r="A96" s="77" t="s">
        <v>1693</v>
      </c>
      <c r="B96" s="162" t="s">
        <v>375</v>
      </c>
      <c r="C96" s="130"/>
      <c r="G96" s="215"/>
      <c r="H96" s="210"/>
      <c r="I96" s="80"/>
      <c r="N96" s="215"/>
    </row>
    <row r="97" spans="1:14" ht="15.95" customHeight="1" outlineLevel="1" x14ac:dyDescent="0.25">
      <c r="A97" s="77" t="s">
        <v>1694</v>
      </c>
      <c r="B97" s="162" t="s">
        <v>375</v>
      </c>
      <c r="C97" s="130"/>
      <c r="G97" s="215"/>
      <c r="H97" s="210"/>
      <c r="I97" s="80"/>
      <c r="N97" s="215"/>
    </row>
    <row r="98" spans="1:14" ht="15.95" customHeight="1" outlineLevel="1" x14ac:dyDescent="0.25">
      <c r="A98" s="77" t="s">
        <v>1695</v>
      </c>
      <c r="B98" s="162" t="s">
        <v>375</v>
      </c>
      <c r="C98" s="130"/>
      <c r="G98" s="215"/>
      <c r="H98" s="210"/>
      <c r="I98" s="80"/>
      <c r="N98" s="215"/>
    </row>
    <row r="99" spans="1:14" ht="15.95" customHeight="1" outlineLevel="1" x14ac:dyDescent="0.25">
      <c r="A99" s="77" t="s">
        <v>1696</v>
      </c>
      <c r="B99" s="162" t="s">
        <v>375</v>
      </c>
      <c r="C99" s="130"/>
      <c r="G99" s="215"/>
      <c r="H99" s="210"/>
      <c r="I99" s="80"/>
      <c r="N99" s="215"/>
    </row>
    <row r="100" spans="1:14" ht="15.95" customHeight="1" outlineLevel="1" x14ac:dyDescent="0.25">
      <c r="A100" s="77" t="s">
        <v>1697</v>
      </c>
      <c r="B100" s="162" t="s">
        <v>375</v>
      </c>
      <c r="C100" s="130"/>
      <c r="G100" s="215"/>
      <c r="H100" s="210"/>
      <c r="I100" s="80"/>
      <c r="N100" s="215"/>
    </row>
    <row r="101" spans="1:14" ht="15.95" customHeight="1" outlineLevel="1" x14ac:dyDescent="0.25">
      <c r="A101" s="77" t="s">
        <v>1698</v>
      </c>
      <c r="B101" s="162" t="s">
        <v>375</v>
      </c>
      <c r="C101" s="130"/>
      <c r="G101" s="215"/>
      <c r="H101" s="210"/>
      <c r="I101" s="80"/>
      <c r="N101" s="215"/>
    </row>
    <row r="102" spans="1:14" ht="15.95" customHeight="1" outlineLevel="1" x14ac:dyDescent="0.25">
      <c r="A102" s="77" t="s">
        <v>1699</v>
      </c>
      <c r="B102" s="162" t="s">
        <v>375</v>
      </c>
      <c r="C102" s="130"/>
      <c r="G102" s="215"/>
      <c r="H102" s="210"/>
      <c r="I102" s="80"/>
      <c r="N102" s="215"/>
    </row>
    <row r="103" spans="1:14" ht="15" customHeight="1" x14ac:dyDescent="0.25">
      <c r="A103" s="83"/>
      <c r="B103" s="139" t="s">
        <v>1700</v>
      </c>
      <c r="C103" s="140" t="s">
        <v>1614</v>
      </c>
      <c r="D103" s="83"/>
      <c r="E103" s="85"/>
      <c r="F103" s="83"/>
      <c r="G103" s="86"/>
      <c r="H103" s="210"/>
      <c r="I103" s="132"/>
      <c r="J103" s="103"/>
      <c r="K103" s="103"/>
      <c r="L103" s="73"/>
      <c r="M103" s="103"/>
      <c r="N103" s="104"/>
    </row>
    <row r="104" spans="1:14" ht="15.95" customHeight="1" x14ac:dyDescent="0.25">
      <c r="A104" s="77" t="s">
        <v>1701</v>
      </c>
      <c r="B104" s="152" t="s">
        <v>985</v>
      </c>
      <c r="C104" s="130">
        <v>0</v>
      </c>
      <c r="G104" s="215"/>
      <c r="H104" s="210"/>
      <c r="I104" s="80"/>
      <c r="N104" s="215"/>
    </row>
    <row r="105" spans="1:14" ht="15.95" customHeight="1" x14ac:dyDescent="0.25">
      <c r="A105" s="77" t="s">
        <v>1702</v>
      </c>
      <c r="B105" s="152" t="s">
        <v>985</v>
      </c>
      <c r="C105" s="130">
        <v>0</v>
      </c>
      <c r="G105" s="215"/>
      <c r="H105" s="210"/>
      <c r="I105" s="80"/>
      <c r="N105" s="215"/>
    </row>
    <row r="106" spans="1:14" ht="15.95" customHeight="1" x14ac:dyDescent="0.25">
      <c r="A106" s="77" t="s">
        <v>1703</v>
      </c>
      <c r="B106" s="152" t="s">
        <v>985</v>
      </c>
      <c r="C106" s="130">
        <v>0</v>
      </c>
      <c r="G106" s="215"/>
      <c r="H106" s="210"/>
      <c r="I106" s="80"/>
      <c r="N106" s="215"/>
    </row>
    <row r="107" spans="1:14" ht="15.95" customHeight="1" x14ac:dyDescent="0.25">
      <c r="A107" s="77" t="s">
        <v>1704</v>
      </c>
      <c r="B107" s="152" t="s">
        <v>985</v>
      </c>
      <c r="C107" s="130">
        <v>0</v>
      </c>
      <c r="G107" s="215"/>
      <c r="H107" s="210"/>
      <c r="I107" s="80"/>
      <c r="N107" s="215"/>
    </row>
    <row r="108" spans="1:14" ht="15.95" customHeight="1" x14ac:dyDescent="0.25">
      <c r="A108" s="77" t="s">
        <v>1705</v>
      </c>
      <c r="B108" s="152" t="s">
        <v>985</v>
      </c>
      <c r="C108" s="130">
        <v>0</v>
      </c>
      <c r="G108" s="215"/>
      <c r="H108" s="210"/>
      <c r="I108" s="80"/>
      <c r="N108" s="215"/>
    </row>
    <row r="109" spans="1:14" ht="15.95" customHeight="1" x14ac:dyDescent="0.25">
      <c r="A109" s="77" t="s">
        <v>1706</v>
      </c>
      <c r="B109" s="152" t="s">
        <v>985</v>
      </c>
      <c r="C109" s="130">
        <v>0</v>
      </c>
      <c r="G109" s="215"/>
      <c r="H109" s="210"/>
      <c r="I109" s="80"/>
      <c r="N109" s="215"/>
    </row>
    <row r="110" spans="1:14" ht="15.95" customHeight="1" x14ac:dyDescent="0.25">
      <c r="A110" s="77" t="s">
        <v>1707</v>
      </c>
      <c r="B110" s="152" t="s">
        <v>985</v>
      </c>
      <c r="C110" s="130">
        <v>0</v>
      </c>
      <c r="G110" s="215"/>
      <c r="H110" s="210"/>
      <c r="I110" s="80"/>
      <c r="N110" s="215"/>
    </row>
    <row r="111" spans="1:14" ht="15.95" customHeight="1" x14ac:dyDescent="0.25">
      <c r="A111" s="77" t="s">
        <v>1708</v>
      </c>
      <c r="B111" s="152" t="s">
        <v>985</v>
      </c>
      <c r="C111" s="130">
        <v>0</v>
      </c>
      <c r="G111" s="215"/>
      <c r="H111" s="210"/>
      <c r="I111" s="80"/>
      <c r="N111" s="215"/>
    </row>
    <row r="112" spans="1:14" ht="15.95" customHeight="1" x14ac:dyDescent="0.25">
      <c r="A112" s="77" t="s">
        <v>1709</v>
      </c>
      <c r="B112" s="152" t="s">
        <v>985</v>
      </c>
      <c r="C112" s="130">
        <v>0</v>
      </c>
      <c r="G112" s="215"/>
      <c r="H112" s="210"/>
      <c r="I112" s="80"/>
      <c r="N112" s="215"/>
    </row>
    <row r="113" spans="1:14" ht="15.95" customHeight="1" x14ac:dyDescent="0.25">
      <c r="A113" s="77" t="s">
        <v>1710</v>
      </c>
      <c r="B113" s="152" t="s">
        <v>985</v>
      </c>
      <c r="C113" s="130">
        <v>0</v>
      </c>
      <c r="G113" s="215"/>
      <c r="H113" s="210"/>
      <c r="I113" s="80"/>
      <c r="N113" s="215"/>
    </row>
    <row r="114" spans="1:14" ht="15.95" customHeight="1" x14ac:dyDescent="0.25">
      <c r="A114" s="77" t="s">
        <v>1711</v>
      </c>
      <c r="B114" s="152" t="s">
        <v>985</v>
      </c>
      <c r="C114" s="130">
        <v>0</v>
      </c>
      <c r="G114" s="215"/>
      <c r="H114" s="210"/>
      <c r="I114" s="80"/>
      <c r="N114" s="215"/>
    </row>
    <row r="115" spans="1:14" ht="15.95" customHeight="1" x14ac:dyDescent="0.25">
      <c r="A115" s="77" t="s">
        <v>1712</v>
      </c>
      <c r="B115" s="152" t="s">
        <v>985</v>
      </c>
      <c r="C115" s="130">
        <v>0</v>
      </c>
      <c r="G115" s="215"/>
      <c r="H115" s="210"/>
      <c r="I115" s="80"/>
      <c r="N115" s="215"/>
    </row>
    <row r="116" spans="1:14" ht="15.95" customHeight="1" x14ac:dyDescent="0.25">
      <c r="A116" s="77" t="s">
        <v>1713</v>
      </c>
      <c r="B116" s="152" t="s">
        <v>985</v>
      </c>
      <c r="C116" s="130">
        <v>0</v>
      </c>
      <c r="G116" s="215"/>
      <c r="H116" s="210"/>
      <c r="I116" s="80"/>
      <c r="N116" s="215"/>
    </row>
    <row r="117" spans="1:14" ht="15.95" customHeight="1" x14ac:dyDescent="0.25">
      <c r="A117" s="77" t="s">
        <v>1714</v>
      </c>
      <c r="B117" s="152" t="s">
        <v>985</v>
      </c>
      <c r="C117" s="130">
        <v>0</v>
      </c>
      <c r="G117" s="215"/>
      <c r="H117" s="210"/>
      <c r="I117" s="80"/>
      <c r="N117" s="215"/>
    </row>
    <row r="118" spans="1:14" ht="15.95" customHeight="1" x14ac:dyDescent="0.25">
      <c r="A118" s="77" t="s">
        <v>1715</v>
      </c>
      <c r="B118" s="152" t="s">
        <v>985</v>
      </c>
      <c r="C118" s="130">
        <v>0</v>
      </c>
      <c r="G118" s="215"/>
      <c r="H118" s="210"/>
      <c r="I118" s="80"/>
      <c r="N118" s="215"/>
    </row>
    <row r="119" spans="1:14" ht="15.95" customHeight="1" x14ac:dyDescent="0.25">
      <c r="A119" s="77" t="s">
        <v>1716</v>
      </c>
      <c r="B119" s="152" t="s">
        <v>985</v>
      </c>
      <c r="C119" s="130">
        <v>0</v>
      </c>
      <c r="G119" s="215"/>
      <c r="H119" s="210"/>
      <c r="I119" s="80"/>
      <c r="N119" s="215"/>
    </row>
    <row r="120" spans="1:14" ht="15.95" customHeight="1" x14ac:dyDescent="0.25">
      <c r="A120" s="77" t="s">
        <v>1717</v>
      </c>
      <c r="B120" s="152" t="s">
        <v>985</v>
      </c>
      <c r="C120" s="130"/>
      <c r="G120" s="215"/>
      <c r="H120" s="210"/>
      <c r="I120" s="80"/>
      <c r="N120" s="215"/>
    </row>
    <row r="121" spans="1:14" ht="15.95" customHeight="1" x14ac:dyDescent="0.25">
      <c r="A121" s="77" t="s">
        <v>1718</v>
      </c>
      <c r="B121" s="152" t="s">
        <v>985</v>
      </c>
      <c r="C121" s="130"/>
      <c r="G121" s="215"/>
      <c r="H121" s="210"/>
      <c r="I121" s="80"/>
      <c r="N121" s="215"/>
    </row>
    <row r="122" spans="1:14" ht="15.95" customHeight="1" x14ac:dyDescent="0.25">
      <c r="A122" s="77" t="s">
        <v>1719</v>
      </c>
      <c r="B122" s="152" t="s">
        <v>985</v>
      </c>
      <c r="C122" s="130"/>
      <c r="G122" s="215"/>
      <c r="H122" s="210"/>
      <c r="I122" s="80"/>
      <c r="N122" s="215"/>
    </row>
    <row r="123" spans="1:14" ht="15.95" customHeight="1" x14ac:dyDescent="0.25">
      <c r="A123" s="77" t="s">
        <v>1720</v>
      </c>
      <c r="B123" s="152" t="s">
        <v>985</v>
      </c>
      <c r="C123" s="130"/>
      <c r="G123" s="215"/>
      <c r="H123" s="210"/>
      <c r="I123" s="80"/>
      <c r="N123" s="215"/>
    </row>
    <row r="124" spans="1:14" ht="15.95" customHeight="1" x14ac:dyDescent="0.25">
      <c r="A124" s="77" t="s">
        <v>1721</v>
      </c>
      <c r="B124" s="152" t="s">
        <v>985</v>
      </c>
      <c r="C124" s="130"/>
      <c r="G124" s="215"/>
      <c r="H124" s="210"/>
      <c r="I124" s="80"/>
      <c r="N124" s="215"/>
    </row>
    <row r="125" spans="1:14" ht="15.95" customHeight="1" x14ac:dyDescent="0.25">
      <c r="A125" s="77" t="s">
        <v>1722</v>
      </c>
      <c r="B125" s="152" t="s">
        <v>985</v>
      </c>
      <c r="C125" s="130"/>
      <c r="G125" s="215"/>
      <c r="H125" s="210"/>
      <c r="I125" s="80"/>
      <c r="N125" s="215"/>
    </row>
    <row r="126" spans="1:14" ht="15.95" customHeight="1" x14ac:dyDescent="0.25">
      <c r="A126" s="77" t="s">
        <v>1723</v>
      </c>
      <c r="B126" s="152" t="s">
        <v>985</v>
      </c>
      <c r="C126" s="130"/>
      <c r="G126" s="215"/>
      <c r="H126" s="210"/>
      <c r="I126" s="80"/>
      <c r="N126" s="215"/>
    </row>
    <row r="127" spans="1:14" ht="15.95" customHeight="1" x14ac:dyDescent="0.25">
      <c r="A127" s="77" t="s">
        <v>1724</v>
      </c>
      <c r="B127" s="152" t="s">
        <v>985</v>
      </c>
      <c r="C127" s="130"/>
      <c r="G127" s="215"/>
      <c r="H127" s="210"/>
      <c r="I127" s="80"/>
      <c r="N127" s="215"/>
    </row>
    <row r="128" spans="1:14" ht="15.95" customHeight="1" x14ac:dyDescent="0.25">
      <c r="A128" s="77" t="s">
        <v>1725</v>
      </c>
      <c r="B128" s="152" t="s">
        <v>985</v>
      </c>
      <c r="C128" s="81"/>
      <c r="G128" s="215"/>
      <c r="H128" s="210"/>
      <c r="I128" s="80"/>
      <c r="N128" s="215"/>
    </row>
    <row r="129" spans="1:14" ht="15.95" customHeight="1" x14ac:dyDescent="0.25">
      <c r="A129" s="83"/>
      <c r="B129" s="84" t="s">
        <v>1018</v>
      </c>
      <c r="C129" s="83" t="s">
        <v>1614</v>
      </c>
      <c r="D129" s="83"/>
      <c r="E129" s="83"/>
      <c r="F129" s="86"/>
      <c r="G129" s="86"/>
      <c r="H129" s="210"/>
      <c r="I129" s="132"/>
      <c r="J129" s="103"/>
      <c r="K129" s="103"/>
      <c r="L129" s="103"/>
      <c r="M129" s="104"/>
      <c r="N129" s="104"/>
    </row>
    <row r="130" spans="1:14" ht="15.95" customHeight="1" x14ac:dyDescent="0.25">
      <c r="A130" s="77" t="s">
        <v>1726</v>
      </c>
      <c r="B130" s="77" t="s">
        <v>1020</v>
      </c>
      <c r="C130" s="130">
        <v>0</v>
      </c>
      <c r="D130" s="210"/>
      <c r="E130" s="210"/>
      <c r="F130" s="210"/>
      <c r="G130" s="210"/>
      <c r="H130" s="210"/>
      <c r="K130" s="210"/>
      <c r="L130" s="210"/>
      <c r="M130" s="210"/>
      <c r="N130" s="210"/>
    </row>
    <row r="131" spans="1:14" ht="15.95" customHeight="1" x14ac:dyDescent="0.25">
      <c r="A131" s="77" t="s">
        <v>1727</v>
      </c>
      <c r="B131" s="77" t="s">
        <v>1022</v>
      </c>
      <c r="C131" s="130">
        <v>0</v>
      </c>
      <c r="D131" s="210"/>
      <c r="E131" s="210"/>
      <c r="F131" s="210"/>
      <c r="G131" s="210"/>
      <c r="H131" s="210"/>
      <c r="K131" s="210"/>
      <c r="L131" s="210"/>
      <c r="M131" s="210"/>
      <c r="N131" s="210"/>
    </row>
    <row r="132" spans="1:14" ht="15.95" customHeight="1" x14ac:dyDescent="0.25">
      <c r="A132" s="77" t="s">
        <v>1728</v>
      </c>
      <c r="B132" s="77" t="s">
        <v>371</v>
      </c>
      <c r="C132" s="130">
        <v>0</v>
      </c>
      <c r="D132" s="210"/>
      <c r="E132" s="210"/>
      <c r="F132" s="210"/>
      <c r="G132" s="210"/>
      <c r="H132" s="210"/>
      <c r="K132" s="210"/>
      <c r="L132" s="210"/>
      <c r="M132" s="210"/>
      <c r="N132" s="210"/>
    </row>
    <row r="133" spans="1:14" ht="15.95" customHeight="1" outlineLevel="1" x14ac:dyDescent="0.25">
      <c r="A133" s="77" t="s">
        <v>1729</v>
      </c>
      <c r="C133" s="91"/>
      <c r="D133" s="210"/>
      <c r="E133" s="210"/>
      <c r="F133" s="210"/>
      <c r="G133" s="210"/>
      <c r="H133" s="210"/>
      <c r="K133" s="210"/>
      <c r="L133" s="210"/>
      <c r="M133" s="210"/>
      <c r="N133" s="210"/>
    </row>
    <row r="134" spans="1:14" ht="15.95" customHeight="1" outlineLevel="1" x14ac:dyDescent="0.25">
      <c r="A134" s="77" t="s">
        <v>1730</v>
      </c>
      <c r="C134" s="91"/>
      <c r="D134" s="210"/>
      <c r="E134" s="210"/>
      <c r="F134" s="210"/>
      <c r="G134" s="210"/>
      <c r="H134" s="210"/>
      <c r="K134" s="210"/>
      <c r="L134" s="210"/>
      <c r="M134" s="210"/>
      <c r="N134" s="210"/>
    </row>
    <row r="135" spans="1:14" ht="15.95" customHeight="1" outlineLevel="1" x14ac:dyDescent="0.25">
      <c r="A135" s="77" t="s">
        <v>1731</v>
      </c>
      <c r="C135" s="91"/>
      <c r="D135" s="210"/>
      <c r="E135" s="210"/>
      <c r="F135" s="210"/>
      <c r="G135" s="210"/>
      <c r="H135" s="210"/>
      <c r="K135" s="210"/>
      <c r="L135" s="210"/>
      <c r="M135" s="210"/>
      <c r="N135" s="210"/>
    </row>
    <row r="136" spans="1:14" ht="15.95" customHeight="1" outlineLevel="1" x14ac:dyDescent="0.25">
      <c r="A136" s="77" t="s">
        <v>1732</v>
      </c>
      <c r="C136" s="91"/>
      <c r="D136" s="210"/>
      <c r="E136" s="210"/>
      <c r="F136" s="210"/>
      <c r="G136" s="210"/>
      <c r="H136" s="210"/>
      <c r="K136" s="210"/>
      <c r="L136" s="210"/>
      <c r="M136" s="210"/>
      <c r="N136" s="210"/>
    </row>
    <row r="137" spans="1:14" ht="15.95" customHeight="1" x14ac:dyDescent="0.25">
      <c r="A137" s="83"/>
      <c r="B137" s="84" t="s">
        <v>1030</v>
      </c>
      <c r="C137" s="83" t="s">
        <v>1614</v>
      </c>
      <c r="D137" s="83"/>
      <c r="E137" s="83"/>
      <c r="F137" s="86"/>
      <c r="G137" s="86"/>
      <c r="H137" s="210"/>
      <c r="I137" s="132"/>
      <c r="J137" s="103"/>
      <c r="K137" s="103"/>
      <c r="L137" s="103"/>
      <c r="M137" s="104"/>
      <c r="N137" s="104"/>
    </row>
    <row r="138" spans="1:14" ht="15.95" customHeight="1" x14ac:dyDescent="0.25">
      <c r="A138" s="77" t="s">
        <v>1733</v>
      </c>
      <c r="B138" s="77" t="s">
        <v>1032</v>
      </c>
      <c r="C138" s="130">
        <v>0</v>
      </c>
      <c r="D138" s="138"/>
      <c r="E138" s="138"/>
      <c r="F138" s="93"/>
      <c r="G138" s="95"/>
      <c r="H138" s="210"/>
      <c r="K138" s="138"/>
      <c r="L138" s="138"/>
      <c r="M138" s="93"/>
      <c r="N138" s="95"/>
    </row>
    <row r="139" spans="1:14" ht="15.95" customHeight="1" x14ac:dyDescent="0.25">
      <c r="A139" s="77" t="s">
        <v>1734</v>
      </c>
      <c r="B139" s="77" t="s">
        <v>1034</v>
      </c>
      <c r="C139" s="130">
        <v>0</v>
      </c>
      <c r="D139" s="138"/>
      <c r="E139" s="138"/>
      <c r="F139" s="93"/>
      <c r="G139" s="95"/>
      <c r="H139" s="210"/>
      <c r="K139" s="138"/>
      <c r="L139" s="138"/>
      <c r="M139" s="93"/>
      <c r="N139" s="95"/>
    </row>
    <row r="140" spans="1:14" ht="15.95" customHeight="1" x14ac:dyDescent="0.25">
      <c r="A140" s="77" t="s">
        <v>1735</v>
      </c>
      <c r="B140" s="77" t="s">
        <v>371</v>
      </c>
      <c r="C140" s="130">
        <v>0</v>
      </c>
      <c r="D140" s="138"/>
      <c r="E140" s="138"/>
      <c r="F140" s="93"/>
      <c r="G140" s="95"/>
      <c r="H140" s="210"/>
      <c r="K140" s="138"/>
      <c r="L140" s="138"/>
      <c r="M140" s="93"/>
      <c r="N140" s="95"/>
    </row>
    <row r="141" spans="1:14" ht="15.95" customHeight="1" outlineLevel="1" x14ac:dyDescent="0.25">
      <c r="A141" s="77" t="s">
        <v>1736</v>
      </c>
      <c r="C141" s="91"/>
      <c r="D141" s="138"/>
      <c r="E141" s="138"/>
      <c r="F141" s="93"/>
      <c r="G141" s="95"/>
      <c r="H141" s="210"/>
      <c r="K141" s="138"/>
      <c r="L141" s="138"/>
      <c r="M141" s="93"/>
      <c r="N141" s="95"/>
    </row>
    <row r="142" spans="1:14" ht="15.95" customHeight="1" outlineLevel="1" x14ac:dyDescent="0.25">
      <c r="A142" s="77" t="s">
        <v>1737</v>
      </c>
      <c r="C142" s="91"/>
      <c r="D142" s="138"/>
      <c r="E142" s="138"/>
      <c r="F142" s="93"/>
      <c r="G142" s="95"/>
      <c r="H142" s="210"/>
      <c r="K142" s="138"/>
      <c r="L142" s="138"/>
      <c r="M142" s="93"/>
      <c r="N142" s="95"/>
    </row>
    <row r="143" spans="1:14" ht="15.95" customHeight="1" outlineLevel="1" x14ac:dyDescent="0.25">
      <c r="A143" s="77" t="s">
        <v>1738</v>
      </c>
      <c r="C143" s="91"/>
      <c r="D143" s="138"/>
      <c r="E143" s="138"/>
      <c r="F143" s="93"/>
      <c r="G143" s="95"/>
      <c r="H143" s="210"/>
      <c r="K143" s="138"/>
      <c r="L143" s="138"/>
      <c r="M143" s="93"/>
      <c r="N143" s="95"/>
    </row>
    <row r="144" spans="1:14" ht="15.95" customHeight="1" outlineLevel="1" x14ac:dyDescent="0.25">
      <c r="A144" s="77" t="s">
        <v>1739</v>
      </c>
      <c r="C144" s="91"/>
      <c r="D144" s="138"/>
      <c r="E144" s="138"/>
      <c r="F144" s="93"/>
      <c r="G144" s="95"/>
      <c r="H144" s="210"/>
      <c r="K144" s="138"/>
      <c r="L144" s="138"/>
      <c r="M144" s="93"/>
      <c r="N144" s="95"/>
    </row>
    <row r="145" spans="1:14" ht="15.95" customHeight="1" outlineLevel="1" x14ac:dyDescent="0.25">
      <c r="A145" s="77" t="s">
        <v>1740</v>
      </c>
      <c r="C145" s="91"/>
      <c r="D145" s="138"/>
      <c r="E145" s="138"/>
      <c r="F145" s="93"/>
      <c r="G145" s="95"/>
      <c r="H145" s="210"/>
      <c r="K145" s="138"/>
      <c r="L145" s="138"/>
      <c r="M145" s="93"/>
      <c r="N145" s="95"/>
    </row>
    <row r="146" spans="1:14" ht="15.95" customHeight="1" outlineLevel="1" x14ac:dyDescent="0.25">
      <c r="A146" s="77" t="s">
        <v>1741</v>
      </c>
      <c r="C146" s="91"/>
      <c r="D146" s="138"/>
      <c r="E146" s="138"/>
      <c r="F146" s="93"/>
      <c r="G146" s="95"/>
      <c r="H146" s="210"/>
      <c r="K146" s="138"/>
      <c r="L146" s="138"/>
      <c r="M146" s="93"/>
      <c r="N146" s="95"/>
    </row>
    <row r="147" spans="1:14" ht="15.95" customHeight="1" x14ac:dyDescent="0.25">
      <c r="A147" s="83"/>
      <c r="B147" s="84" t="s">
        <v>1742</v>
      </c>
      <c r="C147" s="83" t="s">
        <v>331</v>
      </c>
      <c r="D147" s="83"/>
      <c r="E147" s="83"/>
      <c r="F147" s="83" t="s">
        <v>1614</v>
      </c>
      <c r="G147" s="86"/>
      <c r="H147" s="210"/>
      <c r="I147" s="132"/>
      <c r="J147" s="103"/>
      <c r="K147" s="103"/>
      <c r="L147" s="103"/>
      <c r="M147" s="103"/>
      <c r="N147" s="104"/>
    </row>
    <row r="148" spans="1:14" ht="15.95" customHeight="1" x14ac:dyDescent="0.25">
      <c r="A148" s="77" t="s">
        <v>1743</v>
      </c>
      <c r="B148" s="87" t="s">
        <v>1744</v>
      </c>
      <c r="C148" s="134">
        <v>0</v>
      </c>
      <c r="D148" s="138"/>
      <c r="E148" s="138"/>
      <c r="F148" s="96" t="str">
        <f>IF(OR($C$152=0,NOT(ISNUMBER($C$152)),NOT(ISNUMBER(C148))),"",C148/$C$152)</f>
        <v/>
      </c>
      <c r="G148" s="95"/>
      <c r="H148" s="210"/>
      <c r="I148" s="80"/>
      <c r="K148" s="138"/>
      <c r="L148" s="138"/>
      <c r="M148" s="97"/>
      <c r="N148" s="95"/>
    </row>
    <row r="149" spans="1:14" ht="15.95" customHeight="1" x14ac:dyDescent="0.25">
      <c r="A149" s="77" t="s">
        <v>1745</v>
      </c>
      <c r="B149" s="87" t="s">
        <v>1746</v>
      </c>
      <c r="C149" s="134">
        <v>0</v>
      </c>
      <c r="D149" s="138"/>
      <c r="E149" s="138"/>
      <c r="F149" s="96" t="str">
        <f>IF(OR($C$152=0,NOT(ISNUMBER($C$152)),NOT(ISNUMBER(C149))),"",C149/$C$152)</f>
        <v/>
      </c>
      <c r="G149" s="95"/>
      <c r="H149" s="210"/>
      <c r="I149" s="80"/>
      <c r="K149" s="138"/>
      <c r="L149" s="138"/>
      <c r="M149" s="97"/>
      <c r="N149" s="95"/>
    </row>
    <row r="150" spans="1:14" ht="15.95" customHeight="1" x14ac:dyDescent="0.25">
      <c r="A150" s="77" t="s">
        <v>1747</v>
      </c>
      <c r="B150" s="87" t="s">
        <v>1748</v>
      </c>
      <c r="C150" s="134">
        <v>0</v>
      </c>
      <c r="D150" s="138"/>
      <c r="E150" s="138"/>
      <c r="F150" s="96" t="str">
        <f>IF(OR($C$152=0,NOT(ISNUMBER($C$152)),NOT(ISNUMBER(C150))),"",C150/$C$152)</f>
        <v/>
      </c>
      <c r="G150" s="95"/>
      <c r="H150" s="210"/>
      <c r="I150" s="80"/>
      <c r="K150" s="138"/>
      <c r="L150" s="138"/>
      <c r="M150" s="97"/>
      <c r="N150" s="95"/>
    </row>
    <row r="151" spans="1:14" ht="15" customHeight="1" x14ac:dyDescent="0.25">
      <c r="A151" s="77" t="s">
        <v>1749</v>
      </c>
      <c r="B151" s="87" t="s">
        <v>1750</v>
      </c>
      <c r="C151" s="134">
        <v>0</v>
      </c>
      <c r="D151" s="138"/>
      <c r="E151" s="138"/>
      <c r="F151" s="96" t="str">
        <f>IF(OR($C$152=0,NOT(ISNUMBER($C$152)),NOT(ISNUMBER(C151))),"",C151/$C$152)</f>
        <v/>
      </c>
      <c r="G151" s="95"/>
      <c r="H151" s="210"/>
      <c r="I151" s="80"/>
      <c r="K151" s="138"/>
      <c r="L151" s="138"/>
      <c r="M151" s="97"/>
      <c r="N151" s="95"/>
    </row>
    <row r="152" spans="1:14" ht="15" customHeight="1" x14ac:dyDescent="0.25">
      <c r="A152" s="77" t="s">
        <v>1751</v>
      </c>
      <c r="B152" s="98" t="s">
        <v>373</v>
      </c>
      <c r="C152" s="99">
        <f>SUM(C148:C151)</f>
        <v>0</v>
      </c>
      <c r="D152" s="138"/>
      <c r="E152" s="138"/>
      <c r="F152" s="92">
        <f>SUM(F148:F151)</f>
        <v>0</v>
      </c>
      <c r="G152" s="95"/>
      <c r="H152" s="210"/>
      <c r="I152" s="80"/>
      <c r="K152" s="138"/>
      <c r="L152" s="138"/>
      <c r="M152" s="97"/>
      <c r="N152" s="95"/>
    </row>
    <row r="153" spans="1:14" ht="15" customHeight="1" outlineLevel="1" x14ac:dyDescent="0.25">
      <c r="A153" s="77" t="s">
        <v>1752</v>
      </c>
      <c r="B153" s="122" t="s">
        <v>1753</v>
      </c>
      <c r="C153" s="81"/>
      <c r="D153" s="138"/>
      <c r="E153" s="138"/>
      <c r="F153" s="123" t="str">
        <f t="shared" ref="F153:F159" si="2">IF(OR($C$152=0,NOT(ISNUMBER($C$152)),NOT(ISNUMBER(C153))),"",C153/$C$152)</f>
        <v/>
      </c>
      <c r="G153" s="95"/>
      <c r="H153" s="210"/>
      <c r="I153" s="80"/>
      <c r="K153" s="138"/>
      <c r="L153" s="138"/>
      <c r="M153" s="97"/>
      <c r="N153" s="95"/>
    </row>
    <row r="154" spans="1:14" ht="15" customHeight="1" outlineLevel="1" x14ac:dyDescent="0.25">
      <c r="A154" s="77" t="s">
        <v>1754</v>
      </c>
      <c r="B154" s="122" t="s">
        <v>1755</v>
      </c>
      <c r="C154" s="81"/>
      <c r="D154" s="138"/>
      <c r="E154" s="138"/>
      <c r="F154" s="123" t="str">
        <f t="shared" si="2"/>
        <v/>
      </c>
      <c r="G154" s="95"/>
      <c r="H154" s="210"/>
      <c r="I154" s="80"/>
      <c r="K154" s="138"/>
      <c r="L154" s="138"/>
      <c r="M154" s="97"/>
      <c r="N154" s="95"/>
    </row>
    <row r="155" spans="1:14" ht="15" customHeight="1" outlineLevel="1" x14ac:dyDescent="0.25">
      <c r="A155" s="77" t="s">
        <v>1756</v>
      </c>
      <c r="B155" s="122" t="s">
        <v>1757</v>
      </c>
      <c r="C155" s="81"/>
      <c r="D155" s="138"/>
      <c r="E155" s="138"/>
      <c r="F155" s="123" t="str">
        <f t="shared" si="2"/>
        <v/>
      </c>
      <c r="G155" s="95"/>
      <c r="H155" s="210"/>
      <c r="I155" s="80"/>
      <c r="K155" s="138"/>
      <c r="L155" s="138"/>
      <c r="M155" s="97"/>
      <c r="N155" s="95"/>
    </row>
    <row r="156" spans="1:14" ht="15" customHeight="1" outlineLevel="1" x14ac:dyDescent="0.25">
      <c r="A156" s="77" t="s">
        <v>1758</v>
      </c>
      <c r="B156" s="122" t="s">
        <v>1759</v>
      </c>
      <c r="C156" s="81"/>
      <c r="D156" s="138"/>
      <c r="E156" s="138"/>
      <c r="F156" s="123" t="str">
        <f t="shared" si="2"/>
        <v/>
      </c>
      <c r="G156" s="95"/>
      <c r="H156" s="210"/>
      <c r="I156" s="80"/>
      <c r="K156" s="138"/>
      <c r="L156" s="138"/>
      <c r="M156" s="97"/>
      <c r="N156" s="95"/>
    </row>
    <row r="157" spans="1:14" ht="15" customHeight="1" outlineLevel="1" x14ac:dyDescent="0.25">
      <c r="A157" s="77" t="s">
        <v>1760</v>
      </c>
      <c r="B157" s="122" t="s">
        <v>1761</v>
      </c>
      <c r="C157" s="81"/>
      <c r="D157" s="138"/>
      <c r="E157" s="138"/>
      <c r="F157" s="123" t="str">
        <f t="shared" si="2"/>
        <v/>
      </c>
      <c r="G157" s="95"/>
      <c r="H157" s="210"/>
      <c r="I157" s="80"/>
      <c r="K157" s="138"/>
      <c r="L157" s="138"/>
      <c r="M157" s="97"/>
      <c r="N157" s="95"/>
    </row>
    <row r="158" spans="1:14" ht="15" customHeight="1" outlineLevel="1" x14ac:dyDescent="0.25">
      <c r="A158" s="77" t="s">
        <v>1762</v>
      </c>
      <c r="B158" s="122" t="s">
        <v>1763</v>
      </c>
      <c r="C158" s="81"/>
      <c r="D158" s="138"/>
      <c r="E158" s="138"/>
      <c r="F158" s="123" t="str">
        <f t="shared" si="2"/>
        <v/>
      </c>
      <c r="G158" s="95"/>
      <c r="H158" s="210"/>
      <c r="I158" s="80"/>
      <c r="K158" s="138"/>
      <c r="L158" s="138"/>
      <c r="M158" s="97"/>
      <c r="N158" s="95"/>
    </row>
    <row r="159" spans="1:14" ht="15" customHeight="1" outlineLevel="1" x14ac:dyDescent="0.25">
      <c r="A159" s="77" t="s">
        <v>1764</v>
      </c>
      <c r="B159" s="122" t="s">
        <v>1765</v>
      </c>
      <c r="C159" s="81"/>
      <c r="D159" s="138"/>
      <c r="E159" s="138"/>
      <c r="F159" s="123" t="str">
        <f t="shared" si="2"/>
        <v/>
      </c>
      <c r="G159" s="95"/>
      <c r="H159" s="210"/>
      <c r="I159" s="80"/>
      <c r="K159" s="138"/>
      <c r="L159" s="138"/>
      <c r="M159" s="97"/>
      <c r="N159" s="95"/>
    </row>
    <row r="160" spans="1:14" ht="15" customHeight="1" outlineLevel="1" x14ac:dyDescent="0.25">
      <c r="A160" s="77" t="s">
        <v>1766</v>
      </c>
      <c r="B160" s="101"/>
      <c r="D160" s="138"/>
      <c r="E160" s="138"/>
      <c r="F160" s="97"/>
      <c r="G160" s="95"/>
      <c r="H160" s="210"/>
      <c r="I160" s="80"/>
      <c r="K160" s="138"/>
      <c r="L160" s="138"/>
      <c r="M160" s="97"/>
      <c r="N160" s="95"/>
    </row>
    <row r="161" spans="1:14" ht="15" customHeight="1" outlineLevel="1" x14ac:dyDescent="0.25">
      <c r="A161" s="77" t="s">
        <v>1767</v>
      </c>
      <c r="B161" s="101"/>
      <c r="D161" s="138"/>
      <c r="E161" s="138"/>
      <c r="F161" s="97"/>
      <c r="G161" s="95"/>
      <c r="H161" s="210"/>
      <c r="I161" s="80"/>
      <c r="K161" s="138"/>
      <c r="L161" s="138"/>
      <c r="M161" s="97"/>
      <c r="N161" s="95"/>
    </row>
    <row r="162" spans="1:14" ht="15" customHeight="1" outlineLevel="1" x14ac:dyDescent="0.25">
      <c r="A162" s="77" t="s">
        <v>1768</v>
      </c>
      <c r="B162" s="101"/>
      <c r="D162" s="138"/>
      <c r="E162" s="138"/>
      <c r="F162" s="97"/>
      <c r="G162" s="95"/>
      <c r="H162" s="210"/>
      <c r="I162" s="80"/>
      <c r="K162" s="138"/>
      <c r="L162" s="138"/>
      <c r="M162" s="97"/>
      <c r="N162" s="95"/>
    </row>
    <row r="163" spans="1:14" ht="15" customHeight="1" outlineLevel="1" x14ac:dyDescent="0.25">
      <c r="A163" s="77" t="s">
        <v>1769</v>
      </c>
      <c r="B163" s="101"/>
      <c r="D163" s="138"/>
      <c r="E163" s="138"/>
      <c r="F163" s="97"/>
      <c r="G163" s="95"/>
      <c r="H163" s="210"/>
      <c r="I163" s="80"/>
      <c r="K163" s="138"/>
      <c r="L163" s="138"/>
      <c r="M163" s="97"/>
      <c r="N163" s="95"/>
    </row>
    <row r="164" spans="1:14" ht="15" customHeight="1" outlineLevel="1" x14ac:dyDescent="0.25">
      <c r="A164" s="77" t="s">
        <v>1770</v>
      </c>
      <c r="B164" s="80"/>
      <c r="D164" s="138"/>
      <c r="E164" s="138"/>
      <c r="F164" s="97"/>
      <c r="G164" s="95"/>
      <c r="H164" s="210"/>
      <c r="I164" s="80"/>
      <c r="K164" s="138"/>
      <c r="L164" s="138"/>
      <c r="M164" s="97"/>
      <c r="N164" s="95"/>
    </row>
    <row r="165" spans="1:14" ht="15.95" customHeight="1" outlineLevel="1" x14ac:dyDescent="0.25">
      <c r="A165" s="77" t="s">
        <v>1771</v>
      </c>
      <c r="B165" s="68"/>
      <c r="C165" s="68"/>
      <c r="D165" s="68"/>
      <c r="E165" s="68"/>
      <c r="F165" s="97"/>
      <c r="G165" s="95"/>
      <c r="H165" s="210"/>
      <c r="I165" s="137"/>
      <c r="J165" s="80"/>
      <c r="K165" s="138"/>
      <c r="L165" s="138"/>
      <c r="M165" s="93"/>
      <c r="N165" s="95"/>
    </row>
    <row r="166" spans="1:14" ht="15" customHeight="1" x14ac:dyDescent="0.25">
      <c r="A166" s="83"/>
      <c r="B166" s="108" t="s">
        <v>1772</v>
      </c>
      <c r="C166" s="83" t="s">
        <v>1614</v>
      </c>
      <c r="D166" s="83"/>
      <c r="E166" s="83"/>
      <c r="F166" s="86"/>
      <c r="G166" s="86"/>
      <c r="H166" s="210"/>
      <c r="I166" s="132"/>
      <c r="J166" s="103"/>
      <c r="K166" s="103"/>
      <c r="L166" s="103"/>
      <c r="M166" s="104"/>
      <c r="N166" s="104"/>
    </row>
    <row r="167" spans="1:14" ht="15.95" customHeight="1" x14ac:dyDescent="0.25">
      <c r="A167" s="77" t="s">
        <v>1773</v>
      </c>
      <c r="B167" s="77" t="s">
        <v>1059</v>
      </c>
      <c r="C167" s="130">
        <v>0</v>
      </c>
      <c r="D167" s="210"/>
      <c r="E167" s="67"/>
      <c r="F167" s="67"/>
      <c r="G167" s="210"/>
      <c r="H167" s="210"/>
      <c r="K167" s="210"/>
      <c r="L167" s="67"/>
      <c r="M167" s="67"/>
      <c r="N167" s="210"/>
    </row>
    <row r="168" spans="1:14" ht="15.95" customHeight="1" outlineLevel="1" x14ac:dyDescent="0.25">
      <c r="A168" s="77" t="s">
        <v>1774</v>
      </c>
      <c r="B168" s="111" t="s">
        <v>1061</v>
      </c>
      <c r="C168" s="130">
        <v>0</v>
      </c>
      <c r="D168" s="210"/>
      <c r="E168" s="67"/>
      <c r="F168" s="67"/>
      <c r="G168" s="210"/>
      <c r="H168" s="210"/>
      <c r="K168" s="210"/>
      <c r="L168" s="67"/>
      <c r="M168" s="67"/>
      <c r="N168" s="210"/>
    </row>
    <row r="169" spans="1:14" ht="15.95" customHeight="1" outlineLevel="1" x14ac:dyDescent="0.25">
      <c r="A169" s="77" t="s">
        <v>1775</v>
      </c>
      <c r="D169" s="210"/>
      <c r="E169" s="67"/>
      <c r="F169" s="67"/>
      <c r="G169" s="210"/>
      <c r="H169" s="210"/>
      <c r="K169" s="210"/>
      <c r="L169" s="67"/>
      <c r="M169" s="67"/>
      <c r="N169" s="210"/>
    </row>
    <row r="170" spans="1:14" ht="15.95" customHeight="1" outlineLevel="1" x14ac:dyDescent="0.25">
      <c r="A170" s="77" t="s">
        <v>1776</v>
      </c>
      <c r="D170" s="210"/>
      <c r="E170" s="67"/>
      <c r="F170" s="67"/>
      <c r="G170" s="210"/>
      <c r="H170" s="210"/>
      <c r="K170" s="210"/>
      <c r="L170" s="67"/>
      <c r="M170" s="67"/>
      <c r="N170" s="210"/>
    </row>
    <row r="171" spans="1:14" ht="15.95" customHeight="1" outlineLevel="1" x14ac:dyDescent="0.25">
      <c r="A171" s="77" t="s">
        <v>1777</v>
      </c>
      <c r="D171" s="210"/>
      <c r="E171" s="67"/>
      <c r="F171" s="67"/>
      <c r="G171" s="210"/>
      <c r="H171" s="210"/>
      <c r="K171" s="210"/>
      <c r="L171" s="67"/>
      <c r="M171" s="67"/>
      <c r="N171" s="210"/>
    </row>
    <row r="172" spans="1:14" ht="15.95" customHeight="1" x14ac:dyDescent="0.25">
      <c r="A172" s="83"/>
      <c r="B172" s="84" t="s">
        <v>1778</v>
      </c>
      <c r="C172" s="83" t="s">
        <v>1614</v>
      </c>
      <c r="D172" s="83"/>
      <c r="E172" s="83"/>
      <c r="F172" s="86"/>
      <c r="G172" s="86"/>
      <c r="H172" s="210"/>
      <c r="I172" s="132"/>
      <c r="J172" s="103"/>
      <c r="K172" s="103"/>
      <c r="L172" s="103"/>
      <c r="M172" s="104"/>
      <c r="N172" s="104"/>
    </row>
    <row r="173" spans="1:14" ht="15" customHeight="1" x14ac:dyDescent="0.25">
      <c r="A173" s="77" t="s">
        <v>1779</v>
      </c>
      <c r="B173" s="77" t="s">
        <v>1780</v>
      </c>
      <c r="C173" s="130" t="s">
        <v>1781</v>
      </c>
      <c r="D173" s="210"/>
      <c r="E173" s="210"/>
      <c r="F173" s="210"/>
      <c r="G173" s="210"/>
      <c r="H173" s="210"/>
      <c r="K173" s="210"/>
      <c r="L173" s="210"/>
      <c r="M173" s="210"/>
      <c r="N173" s="210"/>
    </row>
    <row r="174" spans="1:14" ht="15.95" customHeight="1" outlineLevel="1" x14ac:dyDescent="0.25">
      <c r="A174" s="77" t="s">
        <v>1782</v>
      </c>
      <c r="D174" s="210"/>
      <c r="E174" s="210"/>
      <c r="F174" s="210"/>
      <c r="G174" s="210"/>
      <c r="H174" s="210"/>
      <c r="K174" s="210"/>
      <c r="L174" s="210"/>
      <c r="M174" s="210"/>
      <c r="N174" s="210"/>
    </row>
    <row r="175" spans="1:14" ht="15.95" customHeight="1" outlineLevel="1" x14ac:dyDescent="0.25">
      <c r="A175" s="77" t="s">
        <v>1783</v>
      </c>
      <c r="D175" s="210"/>
      <c r="E175" s="210"/>
      <c r="F175" s="210"/>
      <c r="G175" s="210"/>
      <c r="H175" s="210"/>
      <c r="K175" s="210"/>
      <c r="L175" s="210"/>
      <c r="M175" s="210"/>
      <c r="N175" s="210"/>
    </row>
    <row r="176" spans="1:14" ht="15.95" customHeight="1" outlineLevel="1" x14ac:dyDescent="0.25">
      <c r="A176" s="77" t="s">
        <v>1784</v>
      </c>
      <c r="D176" s="210"/>
      <c r="E176" s="210"/>
      <c r="F176" s="210"/>
      <c r="G176" s="210"/>
      <c r="H176" s="210"/>
      <c r="K176" s="210"/>
      <c r="L176" s="210"/>
      <c r="M176" s="210"/>
      <c r="N176" s="210"/>
    </row>
    <row r="177" spans="1:14" ht="15.95" customHeight="1" outlineLevel="1" x14ac:dyDescent="0.25">
      <c r="A177" s="77" t="s">
        <v>1785</v>
      </c>
      <c r="D177" s="210"/>
      <c r="E177" s="210"/>
      <c r="F177" s="210"/>
      <c r="G177" s="210"/>
      <c r="H177" s="210"/>
      <c r="K177" s="210"/>
      <c r="L177" s="210"/>
      <c r="M177" s="210"/>
      <c r="N177" s="210"/>
    </row>
    <row r="178" spans="1:14" ht="15.95" customHeight="1" outlineLevel="1" x14ac:dyDescent="0.25">
      <c r="A178" s="77" t="s">
        <v>1786</v>
      </c>
    </row>
    <row r="179" spans="1:14" ht="15.95" customHeight="1" outlineLevel="1" x14ac:dyDescent="0.25">
      <c r="A179" s="77" t="s">
        <v>1787</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215" customWidth="1"/>
    <col min="2" max="2" width="60.85546875" style="215" customWidth="1"/>
    <col min="3" max="4" width="40.85546875" style="215" customWidth="1"/>
    <col min="5" max="5" width="6.85546875" style="215" customWidth="1"/>
    <col min="6" max="6" width="40.85546875" style="215" customWidth="1"/>
    <col min="7" max="7" width="40.85546875" style="67" customWidth="1"/>
    <col min="8" max="10" width="8.85546875" style="68" customWidth="1"/>
    <col min="11" max="16384" width="8.85546875" style="68"/>
  </cols>
  <sheetData>
    <row r="1" spans="1:7" ht="30.95" customHeight="1" x14ac:dyDescent="0.25">
      <c r="A1" s="1" t="s">
        <v>1788</v>
      </c>
      <c r="B1" s="1"/>
      <c r="C1" s="67"/>
      <c r="D1" s="67"/>
      <c r="E1" s="67"/>
      <c r="F1" s="209" t="s">
        <v>279</v>
      </c>
    </row>
    <row r="2" spans="1:7" ht="15.95" customHeight="1" thickBot="1" x14ac:dyDescent="0.3">
      <c r="A2" s="67"/>
      <c r="B2" s="67"/>
      <c r="C2" s="67"/>
      <c r="D2" s="67"/>
      <c r="E2" s="67"/>
      <c r="F2" s="67"/>
    </row>
    <row r="3" spans="1:7" ht="21" customHeight="1" thickBot="1" x14ac:dyDescent="0.3">
      <c r="A3" s="69"/>
      <c r="B3" s="70" t="s">
        <v>280</v>
      </c>
      <c r="C3" s="121" t="s">
        <v>1599</v>
      </c>
      <c r="D3" s="69"/>
      <c r="E3" s="69"/>
      <c r="F3" s="69"/>
      <c r="G3" s="69"/>
    </row>
    <row r="4" spans="1:7" ht="15.95" customHeight="1" thickBot="1" x14ac:dyDescent="0.3"/>
    <row r="5" spans="1:7" ht="21" customHeight="1" thickBot="1" x14ac:dyDescent="0.3">
      <c r="A5" s="71"/>
      <c r="B5" s="141" t="s">
        <v>1789</v>
      </c>
      <c r="C5" s="71"/>
      <c r="E5" s="73"/>
      <c r="F5" s="73"/>
    </row>
    <row r="6" spans="1:7" ht="17.100000000000001" customHeight="1" thickBot="1" x14ac:dyDescent="0.3">
      <c r="B6" s="142" t="s">
        <v>1790</v>
      </c>
    </row>
    <row r="7" spans="1:7" x14ac:dyDescent="0.25">
      <c r="B7" s="217"/>
    </row>
    <row r="8" spans="1:7" ht="39.950000000000003" customHeight="1" x14ac:dyDescent="0.25">
      <c r="A8" s="216" t="s">
        <v>290</v>
      </c>
      <c r="B8" s="216" t="s">
        <v>1790</v>
      </c>
      <c r="C8" s="75"/>
      <c r="D8" s="75"/>
      <c r="E8" s="75"/>
      <c r="F8" s="75"/>
      <c r="G8" s="76"/>
    </row>
    <row r="9" spans="1:7" ht="15" customHeight="1" x14ac:dyDescent="0.25">
      <c r="A9" s="83"/>
      <c r="B9" s="84" t="s">
        <v>1602</v>
      </c>
      <c r="C9" s="83" t="s">
        <v>1791</v>
      </c>
      <c r="D9" s="83"/>
      <c r="E9" s="85"/>
      <c r="F9" s="83"/>
      <c r="G9" s="86"/>
    </row>
    <row r="10" spans="1:7" ht="15.95" customHeight="1" x14ac:dyDescent="0.25">
      <c r="A10" s="77" t="s">
        <v>1792</v>
      </c>
      <c r="B10" s="77" t="s">
        <v>1793</v>
      </c>
      <c r="C10" s="171">
        <v>0</v>
      </c>
    </row>
    <row r="11" spans="1:7" ht="15.95" customHeight="1" outlineLevel="1" x14ac:dyDescent="0.25">
      <c r="A11" s="77" t="s">
        <v>1794</v>
      </c>
      <c r="B11" s="94" t="s">
        <v>846</v>
      </c>
      <c r="C11" s="171"/>
    </row>
    <row r="12" spans="1:7" ht="15.95" customHeight="1" outlineLevel="1" x14ac:dyDescent="0.25">
      <c r="A12" s="77" t="s">
        <v>1795</v>
      </c>
      <c r="B12" s="94" t="s">
        <v>848</v>
      </c>
      <c r="C12" s="171"/>
    </row>
    <row r="13" spans="1:7" ht="15.95" customHeight="1" outlineLevel="1" x14ac:dyDescent="0.25">
      <c r="A13" s="77" t="s">
        <v>1796</v>
      </c>
      <c r="B13" s="79"/>
    </row>
    <row r="14" spans="1:7" ht="15.95" customHeight="1" outlineLevel="1" x14ac:dyDescent="0.25">
      <c r="A14" s="77" t="s">
        <v>1797</v>
      </c>
      <c r="B14" s="79"/>
    </row>
    <row r="15" spans="1:7" ht="15.95" customHeight="1" outlineLevel="1" x14ac:dyDescent="0.25">
      <c r="A15" s="77" t="s">
        <v>1798</v>
      </c>
      <c r="B15" s="79"/>
    </row>
    <row r="16" spans="1:7" ht="15.95" customHeight="1" outlineLevel="1" x14ac:dyDescent="0.25">
      <c r="A16" s="77" t="s">
        <v>1799</v>
      </c>
      <c r="B16" s="79"/>
    </row>
    <row r="17" spans="1:7" ht="15" customHeight="1" x14ac:dyDescent="0.25">
      <c r="A17" s="83"/>
      <c r="B17" s="84" t="s">
        <v>1800</v>
      </c>
      <c r="C17" s="83" t="s">
        <v>1801</v>
      </c>
      <c r="D17" s="83"/>
      <c r="E17" s="85"/>
      <c r="F17" s="86"/>
      <c r="G17" s="86"/>
    </row>
    <row r="18" spans="1:7" ht="15.95" customHeight="1" x14ac:dyDescent="0.25">
      <c r="A18" s="77" t="s">
        <v>1802</v>
      </c>
      <c r="B18" s="77" t="s">
        <v>857</v>
      </c>
      <c r="C18" s="130">
        <v>0</v>
      </c>
    </row>
    <row r="19" spans="1:7" ht="15.95" customHeight="1" outlineLevel="1" x14ac:dyDescent="0.25">
      <c r="A19" s="77" t="s">
        <v>1803</v>
      </c>
      <c r="C19" s="91"/>
    </row>
    <row r="20" spans="1:7" ht="15.95" customHeight="1" outlineLevel="1" x14ac:dyDescent="0.25">
      <c r="A20" s="77" t="s">
        <v>1804</v>
      </c>
      <c r="C20" s="91"/>
    </row>
    <row r="21" spans="1:7" ht="15.95" customHeight="1" outlineLevel="1" x14ac:dyDescent="0.25">
      <c r="A21" s="77" t="s">
        <v>1805</v>
      </c>
      <c r="C21" s="91"/>
    </row>
    <row r="22" spans="1:7" ht="15.95" customHeight="1" outlineLevel="1" x14ac:dyDescent="0.25">
      <c r="A22" s="77" t="s">
        <v>1806</v>
      </c>
      <c r="C22" s="91"/>
    </row>
    <row r="23" spans="1:7" ht="15.95" customHeight="1" outlineLevel="1" x14ac:dyDescent="0.25">
      <c r="A23" s="77" t="s">
        <v>1807</v>
      </c>
      <c r="C23" s="91"/>
    </row>
    <row r="24" spans="1:7" ht="15.95" customHeight="1" outlineLevel="1" x14ac:dyDescent="0.25">
      <c r="A24" s="77" t="s">
        <v>1808</v>
      </c>
      <c r="C24" s="91"/>
    </row>
    <row r="25" spans="1:7" ht="15" customHeight="1" x14ac:dyDescent="0.25">
      <c r="A25" s="83"/>
      <c r="B25" s="84" t="s">
        <v>1809</v>
      </c>
      <c r="C25" s="83" t="s">
        <v>1801</v>
      </c>
      <c r="D25" s="83"/>
      <c r="E25" s="85"/>
      <c r="F25" s="86"/>
      <c r="G25" s="86"/>
    </row>
    <row r="26" spans="1:7" ht="15.95" customHeight="1" x14ac:dyDescent="0.25">
      <c r="A26" s="77" t="s">
        <v>1810</v>
      </c>
      <c r="B26" s="128" t="s">
        <v>866</v>
      </c>
      <c r="C26" s="129">
        <f>SUM(C27:C53)</f>
        <v>0</v>
      </c>
      <c r="D26" s="143"/>
      <c r="F26" s="143"/>
      <c r="G26" s="215"/>
    </row>
    <row r="27" spans="1:7" ht="15.95" customHeight="1" x14ac:dyDescent="0.25">
      <c r="A27" s="77" t="s">
        <v>1811</v>
      </c>
      <c r="B27" s="77" t="s">
        <v>868</v>
      </c>
      <c r="C27" s="130">
        <v>0</v>
      </c>
      <c r="D27" s="143"/>
      <c r="F27" s="143"/>
      <c r="G27" s="215"/>
    </row>
    <row r="28" spans="1:7" ht="15.95" customHeight="1" x14ac:dyDescent="0.25">
      <c r="A28" s="77" t="s">
        <v>1812</v>
      </c>
      <c r="B28" s="77" t="s">
        <v>870</v>
      </c>
      <c r="C28" s="130">
        <v>0</v>
      </c>
      <c r="D28" s="143"/>
      <c r="F28" s="143"/>
      <c r="G28" s="215"/>
    </row>
    <row r="29" spans="1:7" ht="15.95" customHeight="1" x14ac:dyDescent="0.25">
      <c r="A29" s="77" t="s">
        <v>1813</v>
      </c>
      <c r="B29" s="77" t="s">
        <v>872</v>
      </c>
      <c r="C29" s="130">
        <v>0</v>
      </c>
      <c r="D29" s="143"/>
      <c r="F29" s="143"/>
      <c r="G29" s="215"/>
    </row>
    <row r="30" spans="1:7" ht="15.95" customHeight="1" x14ac:dyDescent="0.25">
      <c r="A30" s="77" t="s">
        <v>1814</v>
      </c>
      <c r="B30" s="77" t="s">
        <v>874</v>
      </c>
      <c r="C30" s="130">
        <v>0</v>
      </c>
      <c r="D30" s="143"/>
      <c r="F30" s="143"/>
      <c r="G30" s="215"/>
    </row>
    <row r="31" spans="1:7" ht="15.95" customHeight="1" x14ac:dyDescent="0.25">
      <c r="A31" s="77" t="s">
        <v>1815</v>
      </c>
      <c r="B31" s="77" t="s">
        <v>876</v>
      </c>
      <c r="C31" s="130">
        <v>0</v>
      </c>
      <c r="D31" s="143"/>
      <c r="F31" s="143"/>
      <c r="G31" s="215"/>
    </row>
    <row r="32" spans="1:7" ht="15.95" customHeight="1" x14ac:dyDescent="0.25">
      <c r="A32" s="77" t="s">
        <v>1816</v>
      </c>
      <c r="B32" s="77" t="s">
        <v>878</v>
      </c>
      <c r="C32" s="130">
        <v>0</v>
      </c>
      <c r="D32" s="143"/>
      <c r="F32" s="143"/>
      <c r="G32" s="215"/>
    </row>
    <row r="33" spans="1:7" ht="15.95" customHeight="1" x14ac:dyDescent="0.25">
      <c r="A33" s="77" t="s">
        <v>1817</v>
      </c>
      <c r="B33" s="77" t="s">
        <v>880</v>
      </c>
      <c r="C33" s="130">
        <v>0</v>
      </c>
      <c r="D33" s="143"/>
      <c r="F33" s="143"/>
      <c r="G33" s="215"/>
    </row>
    <row r="34" spans="1:7" ht="15.95" customHeight="1" x14ac:dyDescent="0.25">
      <c r="A34" s="77" t="s">
        <v>1818</v>
      </c>
      <c r="B34" s="77" t="s">
        <v>882</v>
      </c>
      <c r="C34" s="130">
        <v>0</v>
      </c>
      <c r="D34" s="143"/>
      <c r="F34" s="143"/>
      <c r="G34" s="215"/>
    </row>
    <row r="35" spans="1:7" ht="15.95" customHeight="1" x14ac:dyDescent="0.25">
      <c r="A35" s="77" t="s">
        <v>1819</v>
      </c>
      <c r="B35" s="77" t="s">
        <v>884</v>
      </c>
      <c r="C35" s="130">
        <v>0</v>
      </c>
      <c r="D35" s="143"/>
      <c r="F35" s="143"/>
      <c r="G35" s="215"/>
    </row>
    <row r="36" spans="1:7" ht="15.95" customHeight="1" x14ac:dyDescent="0.25">
      <c r="A36" s="77" t="s">
        <v>1820</v>
      </c>
      <c r="B36" s="77" t="s">
        <v>886</v>
      </c>
      <c r="C36" s="130">
        <v>0</v>
      </c>
      <c r="D36" s="143"/>
      <c r="F36" s="143"/>
      <c r="G36" s="215"/>
    </row>
    <row r="37" spans="1:7" ht="15.95" customHeight="1" x14ac:dyDescent="0.25">
      <c r="A37" s="77" t="s">
        <v>1821</v>
      </c>
      <c r="B37" s="77" t="s">
        <v>163</v>
      </c>
      <c r="C37" s="130">
        <v>0</v>
      </c>
      <c r="D37" s="143"/>
      <c r="F37" s="143"/>
      <c r="G37" s="215"/>
    </row>
    <row r="38" spans="1:7" ht="15.95" customHeight="1" x14ac:dyDescent="0.25">
      <c r="A38" s="77" t="s">
        <v>1822</v>
      </c>
      <c r="B38" s="77" t="s">
        <v>889</v>
      </c>
      <c r="C38" s="130">
        <v>0</v>
      </c>
      <c r="D38" s="143"/>
      <c r="F38" s="143"/>
      <c r="G38" s="215"/>
    </row>
    <row r="39" spans="1:7" ht="15.95" customHeight="1" x14ac:dyDescent="0.25">
      <c r="A39" s="77" t="s">
        <v>1823</v>
      </c>
      <c r="B39" s="77" t="s">
        <v>891</v>
      </c>
      <c r="C39" s="130">
        <v>0</v>
      </c>
      <c r="D39" s="143"/>
      <c r="F39" s="143"/>
      <c r="G39" s="215"/>
    </row>
    <row r="40" spans="1:7" ht="15.95" customHeight="1" x14ac:dyDescent="0.25">
      <c r="A40" s="77" t="s">
        <v>1824</v>
      </c>
      <c r="B40" s="77" t="s">
        <v>893</v>
      </c>
      <c r="C40" s="130">
        <v>0</v>
      </c>
      <c r="D40" s="143"/>
      <c r="F40" s="143"/>
      <c r="G40" s="215"/>
    </row>
    <row r="41" spans="1:7" ht="15.95" customHeight="1" x14ac:dyDescent="0.25">
      <c r="A41" s="77" t="s">
        <v>1825</v>
      </c>
      <c r="B41" s="77" t="s">
        <v>895</v>
      </c>
      <c r="C41" s="130">
        <v>0</v>
      </c>
      <c r="D41" s="143"/>
      <c r="F41" s="143"/>
      <c r="G41" s="215"/>
    </row>
    <row r="42" spans="1:7" ht="15.95" customHeight="1" x14ac:dyDescent="0.25">
      <c r="A42" s="77" t="s">
        <v>1826</v>
      </c>
      <c r="B42" s="77" t="s">
        <v>897</v>
      </c>
      <c r="C42" s="130">
        <v>0</v>
      </c>
      <c r="D42" s="143"/>
      <c r="F42" s="143"/>
      <c r="G42" s="215"/>
    </row>
    <row r="43" spans="1:7" ht="15.95" customHeight="1" x14ac:dyDescent="0.25">
      <c r="A43" s="77" t="s">
        <v>1827</v>
      </c>
      <c r="B43" s="77" t="s">
        <v>899</v>
      </c>
      <c r="C43" s="130">
        <v>0</v>
      </c>
      <c r="D43" s="143"/>
      <c r="F43" s="143"/>
      <c r="G43" s="215"/>
    </row>
    <row r="44" spans="1:7" ht="15.95" customHeight="1" x14ac:dyDescent="0.25">
      <c r="A44" s="77" t="s">
        <v>1828</v>
      </c>
      <c r="B44" s="77" t="s">
        <v>901</v>
      </c>
      <c r="C44" s="130">
        <v>0</v>
      </c>
      <c r="D44" s="143"/>
      <c r="F44" s="143"/>
      <c r="G44" s="215"/>
    </row>
    <row r="45" spans="1:7" ht="15.95" customHeight="1" x14ac:dyDescent="0.25">
      <c r="A45" s="77" t="s">
        <v>1829</v>
      </c>
      <c r="B45" s="77" t="s">
        <v>903</v>
      </c>
      <c r="C45" s="130">
        <v>0</v>
      </c>
      <c r="D45" s="143"/>
      <c r="F45" s="143"/>
      <c r="G45" s="215"/>
    </row>
    <row r="46" spans="1:7" ht="15.95" customHeight="1" x14ac:dyDescent="0.25">
      <c r="A46" s="77" t="s">
        <v>1830</v>
      </c>
      <c r="B46" s="77" t="s">
        <v>905</v>
      </c>
      <c r="C46" s="130">
        <v>0</v>
      </c>
      <c r="D46" s="143"/>
      <c r="F46" s="143"/>
      <c r="G46" s="215"/>
    </row>
    <row r="47" spans="1:7" ht="15.95" customHeight="1" x14ac:dyDescent="0.25">
      <c r="A47" s="77" t="s">
        <v>1831</v>
      </c>
      <c r="B47" s="77" t="s">
        <v>907</v>
      </c>
      <c r="C47" s="130">
        <v>0</v>
      </c>
      <c r="D47" s="143"/>
      <c r="F47" s="143"/>
      <c r="G47" s="215"/>
    </row>
    <row r="48" spans="1:7" ht="15.95" customHeight="1" x14ac:dyDescent="0.25">
      <c r="A48" s="77" t="s">
        <v>1832</v>
      </c>
      <c r="B48" s="77" t="s">
        <v>909</v>
      </c>
      <c r="C48" s="130">
        <v>0</v>
      </c>
      <c r="D48" s="143"/>
      <c r="F48" s="143"/>
      <c r="G48" s="215"/>
    </row>
    <row r="49" spans="1:7" ht="15.95" customHeight="1" x14ac:dyDescent="0.25">
      <c r="A49" s="77" t="s">
        <v>1833</v>
      </c>
      <c r="B49" s="77" t="s">
        <v>911</v>
      </c>
      <c r="C49" s="130">
        <v>0</v>
      </c>
      <c r="D49" s="143"/>
      <c r="F49" s="143"/>
      <c r="G49" s="215"/>
    </row>
    <row r="50" spans="1:7" ht="15.95" customHeight="1" x14ac:dyDescent="0.25">
      <c r="A50" s="77" t="s">
        <v>1834</v>
      </c>
      <c r="B50" s="77" t="s">
        <v>913</v>
      </c>
      <c r="C50" s="130">
        <v>0</v>
      </c>
      <c r="D50" s="143"/>
      <c r="F50" s="143"/>
      <c r="G50" s="215"/>
    </row>
    <row r="51" spans="1:7" ht="15.95" customHeight="1" x14ac:dyDescent="0.25">
      <c r="A51" s="77" t="s">
        <v>1835</v>
      </c>
      <c r="B51" s="77" t="s">
        <v>915</v>
      </c>
      <c r="C51" s="130">
        <v>0</v>
      </c>
      <c r="D51" s="143"/>
      <c r="F51" s="143"/>
      <c r="G51" s="215"/>
    </row>
    <row r="52" spans="1:7" ht="15.95" customHeight="1" x14ac:dyDescent="0.25">
      <c r="A52" s="77" t="s">
        <v>1836</v>
      </c>
      <c r="B52" s="77" t="s">
        <v>917</v>
      </c>
      <c r="C52" s="130">
        <v>0</v>
      </c>
      <c r="D52" s="143"/>
      <c r="F52" s="143"/>
      <c r="G52" s="215"/>
    </row>
    <row r="53" spans="1:7" ht="15.95" customHeight="1" x14ac:dyDescent="0.25">
      <c r="A53" s="77" t="s">
        <v>1837</v>
      </c>
      <c r="B53" s="77" t="s">
        <v>919</v>
      </c>
      <c r="C53" s="130">
        <v>0</v>
      </c>
      <c r="D53" s="143"/>
      <c r="F53" s="143"/>
      <c r="G53" s="215"/>
    </row>
    <row r="54" spans="1:7" ht="15.95" customHeight="1" x14ac:dyDescent="0.25">
      <c r="A54" s="77" t="s">
        <v>1838</v>
      </c>
      <c r="B54" s="128" t="s">
        <v>573</v>
      </c>
      <c r="C54" s="129">
        <f>SUM(C55:C57)</f>
        <v>0</v>
      </c>
      <c r="D54" s="143"/>
      <c r="F54" s="143"/>
      <c r="G54" s="215"/>
    </row>
    <row r="55" spans="1:7" ht="15.95" customHeight="1" x14ac:dyDescent="0.25">
      <c r="A55" s="77" t="s">
        <v>1839</v>
      </c>
      <c r="B55" s="77" t="s">
        <v>922</v>
      </c>
      <c r="C55" s="130">
        <v>0</v>
      </c>
      <c r="D55" s="143"/>
      <c r="F55" s="143"/>
      <c r="G55" s="215"/>
    </row>
    <row r="56" spans="1:7" ht="15.95" customHeight="1" x14ac:dyDescent="0.25">
      <c r="A56" s="77" t="s">
        <v>1840</v>
      </c>
      <c r="B56" s="77" t="s">
        <v>924</v>
      </c>
      <c r="C56" s="130">
        <v>0</v>
      </c>
      <c r="D56" s="143"/>
      <c r="F56" s="143"/>
      <c r="G56" s="215"/>
    </row>
    <row r="57" spans="1:7" ht="15.95" customHeight="1" x14ac:dyDescent="0.25">
      <c r="A57" s="77" t="s">
        <v>1841</v>
      </c>
      <c r="B57" s="77" t="s">
        <v>926</v>
      </c>
      <c r="C57" s="130">
        <v>0</v>
      </c>
      <c r="D57" s="143"/>
      <c r="F57" s="143"/>
      <c r="G57" s="215"/>
    </row>
    <row r="58" spans="1:7" ht="15.95" customHeight="1" x14ac:dyDescent="0.25">
      <c r="A58" s="77" t="s">
        <v>1842</v>
      </c>
      <c r="B58" s="128" t="s">
        <v>371</v>
      </c>
      <c r="C58" s="129">
        <f>SUM(C59:C69)</f>
        <v>0</v>
      </c>
      <c r="D58" s="143"/>
      <c r="F58" s="143"/>
      <c r="G58" s="215"/>
    </row>
    <row r="59" spans="1:7" ht="15.95" customHeight="1" x14ac:dyDescent="0.25">
      <c r="A59" s="77" t="s">
        <v>1843</v>
      </c>
      <c r="B59" s="87" t="s">
        <v>575</v>
      </c>
      <c r="C59" s="130">
        <v>0</v>
      </c>
      <c r="D59" s="143"/>
      <c r="F59" s="143"/>
      <c r="G59" s="215"/>
    </row>
    <row r="60" spans="1:7" ht="15.95" customHeight="1" x14ac:dyDescent="0.25">
      <c r="A60" s="77" t="s">
        <v>1844</v>
      </c>
      <c r="B60" s="77" t="s">
        <v>577</v>
      </c>
      <c r="C60" s="130">
        <v>0</v>
      </c>
      <c r="D60" s="143"/>
      <c r="F60" s="143"/>
      <c r="G60" s="215"/>
    </row>
    <row r="61" spans="1:7" ht="15.95" customHeight="1" x14ac:dyDescent="0.25">
      <c r="A61" s="77" t="s">
        <v>1845</v>
      </c>
      <c r="B61" s="87" t="s">
        <v>579</v>
      </c>
      <c r="C61" s="130">
        <v>0</v>
      </c>
      <c r="D61" s="143"/>
      <c r="F61" s="143"/>
      <c r="G61" s="215"/>
    </row>
    <row r="62" spans="1:7" ht="15.95" customHeight="1" x14ac:dyDescent="0.25">
      <c r="A62" s="77" t="s">
        <v>1846</v>
      </c>
      <c r="B62" s="87" t="s">
        <v>581</v>
      </c>
      <c r="C62" s="130">
        <v>0</v>
      </c>
      <c r="D62" s="143"/>
      <c r="F62" s="143"/>
      <c r="G62" s="215"/>
    </row>
    <row r="63" spans="1:7" ht="15.95" customHeight="1" x14ac:dyDescent="0.25">
      <c r="A63" s="77" t="s">
        <v>1847</v>
      </c>
      <c r="B63" s="87" t="s">
        <v>583</v>
      </c>
      <c r="C63" s="130">
        <v>0</v>
      </c>
      <c r="D63" s="143"/>
      <c r="F63" s="143"/>
      <c r="G63" s="215"/>
    </row>
    <row r="64" spans="1:7" ht="15.95" customHeight="1" x14ac:dyDescent="0.25">
      <c r="A64" s="77" t="s">
        <v>1848</v>
      </c>
      <c r="B64" s="87" t="s">
        <v>585</v>
      </c>
      <c r="C64" s="130">
        <v>0</v>
      </c>
      <c r="D64" s="143"/>
      <c r="F64" s="143"/>
      <c r="G64" s="215"/>
    </row>
    <row r="65" spans="1:7" ht="15.95" customHeight="1" x14ac:dyDescent="0.25">
      <c r="A65" s="77" t="s">
        <v>1849</v>
      </c>
      <c r="B65" s="87" t="s">
        <v>587</v>
      </c>
      <c r="C65" s="130">
        <v>0</v>
      </c>
      <c r="D65" s="143"/>
      <c r="F65" s="143"/>
      <c r="G65" s="215"/>
    </row>
    <row r="66" spans="1:7" ht="15.95" customHeight="1" x14ac:dyDescent="0.25">
      <c r="A66" s="77" t="s">
        <v>1850</v>
      </c>
      <c r="B66" s="87" t="s">
        <v>589</v>
      </c>
      <c r="C66" s="130">
        <v>0</v>
      </c>
      <c r="D66" s="143"/>
      <c r="F66" s="143"/>
      <c r="G66" s="215"/>
    </row>
    <row r="67" spans="1:7" ht="15.95" customHeight="1" x14ac:dyDescent="0.25">
      <c r="A67" s="77" t="s">
        <v>1851</v>
      </c>
      <c r="B67" s="87" t="s">
        <v>591</v>
      </c>
      <c r="C67" s="130">
        <v>0</v>
      </c>
      <c r="D67" s="143"/>
      <c r="F67" s="143"/>
      <c r="G67" s="215"/>
    </row>
    <row r="68" spans="1:7" ht="15.95" customHeight="1" x14ac:dyDescent="0.25">
      <c r="A68" s="77" t="s">
        <v>1852</v>
      </c>
      <c r="B68" s="87" t="s">
        <v>593</v>
      </c>
      <c r="C68" s="130">
        <v>0</v>
      </c>
      <c r="D68" s="143"/>
      <c r="F68" s="143"/>
      <c r="G68" s="215"/>
    </row>
    <row r="69" spans="1:7" ht="15.95" customHeight="1" x14ac:dyDescent="0.25">
      <c r="A69" s="77" t="s">
        <v>1853</v>
      </c>
      <c r="B69" s="87" t="s">
        <v>371</v>
      </c>
      <c r="C69" s="130">
        <v>0</v>
      </c>
      <c r="D69" s="143"/>
      <c r="F69" s="143"/>
      <c r="G69" s="215"/>
    </row>
    <row r="70" spans="1:7" ht="15.95" customHeight="1" outlineLevel="1" x14ac:dyDescent="0.25">
      <c r="A70" s="77" t="s">
        <v>1854</v>
      </c>
      <c r="B70" s="162" t="s">
        <v>375</v>
      </c>
      <c r="C70" s="130"/>
      <c r="G70" s="215"/>
    </row>
    <row r="71" spans="1:7" ht="15.95" customHeight="1" outlineLevel="1" x14ac:dyDescent="0.25">
      <c r="A71" s="77" t="s">
        <v>1855</v>
      </c>
      <c r="B71" s="162" t="s">
        <v>375</v>
      </c>
      <c r="C71" s="130"/>
      <c r="G71" s="215"/>
    </row>
    <row r="72" spans="1:7" ht="15.95" customHeight="1" outlineLevel="1" x14ac:dyDescent="0.25">
      <c r="A72" s="77" t="s">
        <v>1856</v>
      </c>
      <c r="B72" s="162" t="s">
        <v>375</v>
      </c>
      <c r="C72" s="130"/>
      <c r="G72" s="215"/>
    </row>
    <row r="73" spans="1:7" ht="15.95" customHeight="1" outlineLevel="1" x14ac:dyDescent="0.25">
      <c r="A73" s="77" t="s">
        <v>1857</v>
      </c>
      <c r="B73" s="162" t="s">
        <v>375</v>
      </c>
      <c r="C73" s="130"/>
      <c r="G73" s="215"/>
    </row>
    <row r="74" spans="1:7" ht="15.95" customHeight="1" outlineLevel="1" x14ac:dyDescent="0.25">
      <c r="A74" s="77" t="s">
        <v>1858</v>
      </c>
      <c r="B74" s="162" t="s">
        <v>375</v>
      </c>
      <c r="C74" s="130"/>
      <c r="G74" s="215"/>
    </row>
    <row r="75" spans="1:7" ht="15.95" customHeight="1" outlineLevel="1" x14ac:dyDescent="0.25">
      <c r="A75" s="77" t="s">
        <v>1859</v>
      </c>
      <c r="B75" s="162" t="s">
        <v>375</v>
      </c>
      <c r="C75" s="130"/>
      <c r="G75" s="215"/>
    </row>
    <row r="76" spans="1:7" ht="15.95" customHeight="1" outlineLevel="1" x14ac:dyDescent="0.25">
      <c r="A76" s="77" t="s">
        <v>1860</v>
      </c>
      <c r="B76" s="162" t="s">
        <v>375</v>
      </c>
      <c r="C76" s="130"/>
      <c r="G76" s="215"/>
    </row>
    <row r="77" spans="1:7" ht="15.95" customHeight="1" outlineLevel="1" x14ac:dyDescent="0.25">
      <c r="A77" s="77" t="s">
        <v>1861</v>
      </c>
      <c r="B77" s="162" t="s">
        <v>375</v>
      </c>
      <c r="C77" s="130"/>
      <c r="G77" s="215"/>
    </row>
    <row r="78" spans="1:7" ht="15.95" customHeight="1" outlineLevel="1" x14ac:dyDescent="0.25">
      <c r="A78" s="77" t="s">
        <v>1862</v>
      </c>
      <c r="B78" s="162" t="s">
        <v>375</v>
      </c>
      <c r="C78" s="130"/>
      <c r="G78" s="215"/>
    </row>
    <row r="79" spans="1:7" ht="15.95" customHeight="1" outlineLevel="1" x14ac:dyDescent="0.25">
      <c r="A79" s="77" t="s">
        <v>1863</v>
      </c>
      <c r="B79" s="162" t="s">
        <v>375</v>
      </c>
      <c r="C79" s="130"/>
      <c r="G79" s="215"/>
    </row>
    <row r="80" spans="1:7" ht="15" customHeight="1" x14ac:dyDescent="0.25">
      <c r="A80" s="83"/>
      <c r="B80" s="84" t="s">
        <v>1864</v>
      </c>
      <c r="C80" s="83" t="s">
        <v>1801</v>
      </c>
      <c r="D80" s="83"/>
      <c r="E80" s="85"/>
      <c r="F80" s="86"/>
      <c r="G80" s="86"/>
    </row>
    <row r="81" spans="1:7" ht="15.95" customHeight="1" x14ac:dyDescent="0.25">
      <c r="A81" s="77" t="s">
        <v>1865</v>
      </c>
      <c r="B81" s="77" t="s">
        <v>1020</v>
      </c>
      <c r="C81" s="130">
        <v>0</v>
      </c>
      <c r="E81" s="67"/>
    </row>
    <row r="82" spans="1:7" ht="15.95" customHeight="1" x14ac:dyDescent="0.25">
      <c r="A82" s="77" t="s">
        <v>1866</v>
      </c>
      <c r="B82" s="77" t="s">
        <v>1022</v>
      </c>
      <c r="C82" s="130">
        <v>0</v>
      </c>
      <c r="E82" s="67"/>
    </row>
    <row r="83" spans="1:7" ht="15.95" customHeight="1" x14ac:dyDescent="0.25">
      <c r="A83" s="77" t="s">
        <v>1867</v>
      </c>
      <c r="B83" s="77" t="s">
        <v>371</v>
      </c>
      <c r="C83" s="130">
        <v>0</v>
      </c>
      <c r="E83" s="67"/>
    </row>
    <row r="84" spans="1:7" ht="15.95" customHeight="1" outlineLevel="1" x14ac:dyDescent="0.25">
      <c r="A84" s="77" t="s">
        <v>1868</v>
      </c>
      <c r="C84" s="91"/>
      <c r="E84" s="67"/>
    </row>
    <row r="85" spans="1:7" ht="15.95" customHeight="1" outlineLevel="1" x14ac:dyDescent="0.25">
      <c r="A85" s="77" t="s">
        <v>1869</v>
      </c>
      <c r="C85" s="91"/>
      <c r="E85" s="67"/>
    </row>
    <row r="86" spans="1:7" ht="15.95" customHeight="1" outlineLevel="1" x14ac:dyDescent="0.25">
      <c r="A86" s="77" t="s">
        <v>1870</v>
      </c>
      <c r="C86" s="91"/>
      <c r="E86" s="67"/>
    </row>
    <row r="87" spans="1:7" ht="15.95" customHeight="1" outlineLevel="1" x14ac:dyDescent="0.25">
      <c r="A87" s="77" t="s">
        <v>1871</v>
      </c>
      <c r="C87" s="91"/>
      <c r="E87" s="67"/>
    </row>
    <row r="88" spans="1:7" ht="15.95" customHeight="1" outlineLevel="1" x14ac:dyDescent="0.25">
      <c r="A88" s="77" t="s">
        <v>1872</v>
      </c>
      <c r="C88" s="91"/>
      <c r="E88" s="67"/>
    </row>
    <row r="89" spans="1:7" ht="15.95" customHeight="1" outlineLevel="1" x14ac:dyDescent="0.25">
      <c r="A89" s="77" t="s">
        <v>1873</v>
      </c>
      <c r="C89" s="91"/>
      <c r="E89" s="67"/>
    </row>
    <row r="90" spans="1:7" ht="15" customHeight="1" x14ac:dyDescent="0.25">
      <c r="A90" s="83"/>
      <c r="B90" s="84" t="s">
        <v>1874</v>
      </c>
      <c r="C90" s="83" t="s">
        <v>1801</v>
      </c>
      <c r="D90" s="83"/>
      <c r="E90" s="85"/>
      <c r="F90" s="86"/>
      <c r="G90" s="86"/>
    </row>
    <row r="91" spans="1:7" ht="15.95" customHeight="1" x14ac:dyDescent="0.25">
      <c r="A91" s="77" t="s">
        <v>1875</v>
      </c>
      <c r="B91" s="77" t="s">
        <v>1032</v>
      </c>
      <c r="C91" s="130">
        <v>0</v>
      </c>
      <c r="E91" s="67"/>
    </row>
    <row r="92" spans="1:7" ht="15.95" customHeight="1" x14ac:dyDescent="0.25">
      <c r="A92" s="77" t="s">
        <v>1876</v>
      </c>
      <c r="B92" s="77" t="s">
        <v>1034</v>
      </c>
      <c r="C92" s="130">
        <v>0</v>
      </c>
      <c r="E92" s="67"/>
    </row>
    <row r="93" spans="1:7" ht="15.95" customHeight="1" x14ac:dyDescent="0.25">
      <c r="A93" s="77" t="s">
        <v>1877</v>
      </c>
      <c r="B93" s="77" t="s">
        <v>371</v>
      </c>
      <c r="C93" s="130">
        <v>0</v>
      </c>
      <c r="E93" s="67"/>
    </row>
    <row r="94" spans="1:7" ht="15.95" customHeight="1" outlineLevel="1" x14ac:dyDescent="0.25">
      <c r="A94" s="77" t="s">
        <v>1878</v>
      </c>
      <c r="C94" s="91"/>
      <c r="E94" s="67"/>
    </row>
    <row r="95" spans="1:7" ht="15.95" customHeight="1" outlineLevel="1" x14ac:dyDescent="0.25">
      <c r="A95" s="77" t="s">
        <v>1879</v>
      </c>
      <c r="C95" s="91"/>
      <c r="E95" s="67"/>
    </row>
    <row r="96" spans="1:7" ht="15.95" customHeight="1" outlineLevel="1" x14ac:dyDescent="0.25">
      <c r="A96" s="77" t="s">
        <v>1880</v>
      </c>
      <c r="C96" s="91"/>
      <c r="E96" s="67"/>
    </row>
    <row r="97" spans="1:7" ht="15.95" customHeight="1" outlineLevel="1" x14ac:dyDescent="0.25">
      <c r="A97" s="77" t="s">
        <v>1881</v>
      </c>
      <c r="C97" s="91"/>
      <c r="E97" s="67"/>
    </row>
    <row r="98" spans="1:7" ht="15.95" customHeight="1" outlineLevel="1" x14ac:dyDescent="0.25">
      <c r="A98" s="77" t="s">
        <v>1882</v>
      </c>
      <c r="C98" s="91"/>
      <c r="E98" s="67"/>
    </row>
    <row r="99" spans="1:7" ht="15.95" customHeight="1" outlineLevel="1" x14ac:dyDescent="0.25">
      <c r="A99" s="77" t="s">
        <v>1883</v>
      </c>
      <c r="C99" s="91"/>
      <c r="E99" s="67"/>
    </row>
    <row r="100" spans="1:7" ht="15" customHeight="1" x14ac:dyDescent="0.25">
      <c r="A100" s="83"/>
      <c r="B100" s="84" t="s">
        <v>1884</v>
      </c>
      <c r="C100" s="83" t="s">
        <v>1801</v>
      </c>
      <c r="D100" s="83"/>
      <c r="E100" s="85"/>
      <c r="F100" s="86"/>
      <c r="G100" s="86"/>
    </row>
    <row r="101" spans="1:7" ht="15.95" customHeight="1" x14ac:dyDescent="0.25">
      <c r="A101" s="77" t="s">
        <v>1885</v>
      </c>
      <c r="B101" s="105" t="s">
        <v>1044</v>
      </c>
      <c r="C101" s="130">
        <v>0</v>
      </c>
      <c r="E101" s="67"/>
    </row>
    <row r="102" spans="1:7" ht="15.95" customHeight="1" x14ac:dyDescent="0.25">
      <c r="A102" s="77" t="s">
        <v>1886</v>
      </c>
      <c r="B102" s="105" t="s">
        <v>1046</v>
      </c>
      <c r="C102" s="130">
        <v>0</v>
      </c>
      <c r="E102" s="67"/>
    </row>
    <row r="103" spans="1:7" ht="15.95" customHeight="1" x14ac:dyDescent="0.25">
      <c r="A103" s="77" t="s">
        <v>1887</v>
      </c>
      <c r="B103" s="105" t="s">
        <v>1048</v>
      </c>
      <c r="C103" s="130">
        <v>0</v>
      </c>
    </row>
    <row r="104" spans="1:7" ht="15.95" customHeight="1" x14ac:dyDescent="0.25">
      <c r="A104" s="77" t="s">
        <v>1888</v>
      </c>
      <c r="B104" s="105" t="s">
        <v>1050</v>
      </c>
      <c r="C104" s="130">
        <v>0</v>
      </c>
    </row>
    <row r="105" spans="1:7" ht="15.95" customHeight="1" x14ac:dyDescent="0.25">
      <c r="A105" s="77" t="s">
        <v>1889</v>
      </c>
      <c r="B105" s="105" t="s">
        <v>1052</v>
      </c>
      <c r="C105" s="130">
        <v>0</v>
      </c>
    </row>
    <row r="106" spans="1:7" ht="15.95" customHeight="1" outlineLevel="1" x14ac:dyDescent="0.25">
      <c r="A106" s="77" t="s">
        <v>1890</v>
      </c>
      <c r="B106" s="106"/>
      <c r="C106" s="91"/>
    </row>
    <row r="107" spans="1:7" ht="15.95" customHeight="1" outlineLevel="1" x14ac:dyDescent="0.25">
      <c r="A107" s="77" t="s">
        <v>1891</v>
      </c>
      <c r="B107" s="106"/>
      <c r="C107" s="91"/>
    </row>
    <row r="108" spans="1:7" ht="15.95" customHeight="1" outlineLevel="1" x14ac:dyDescent="0.25">
      <c r="A108" s="77" t="s">
        <v>1892</v>
      </c>
      <c r="B108" s="106"/>
      <c r="C108" s="91"/>
    </row>
    <row r="109" spans="1:7" ht="15.95" customHeight="1" outlineLevel="1" x14ac:dyDescent="0.25">
      <c r="A109" s="77" t="s">
        <v>1893</v>
      </c>
      <c r="B109" s="106"/>
      <c r="C109" s="91"/>
    </row>
    <row r="110" spans="1:7" ht="15" customHeight="1" x14ac:dyDescent="0.25">
      <c r="A110" s="83"/>
      <c r="B110" s="83" t="s">
        <v>1894</v>
      </c>
      <c r="C110" s="83" t="s">
        <v>1801</v>
      </c>
      <c r="D110" s="83"/>
      <c r="E110" s="85"/>
      <c r="F110" s="86"/>
      <c r="G110" s="86"/>
    </row>
    <row r="111" spans="1:7" ht="15.95" customHeight="1" x14ac:dyDescent="0.25">
      <c r="A111" s="77" t="s">
        <v>1895</v>
      </c>
      <c r="B111" s="77" t="s">
        <v>1059</v>
      </c>
      <c r="C111" s="130">
        <v>0</v>
      </c>
      <c r="E111" s="67"/>
    </row>
    <row r="112" spans="1:7" ht="15.95" customHeight="1" outlineLevel="1" x14ac:dyDescent="0.25">
      <c r="A112" s="77" t="s">
        <v>1896</v>
      </c>
      <c r="B112" s="111" t="s">
        <v>1061</v>
      </c>
      <c r="C112" s="130">
        <v>0</v>
      </c>
      <c r="E112" s="67"/>
    </row>
    <row r="113" spans="1:7" ht="15.95" customHeight="1" outlineLevel="1" x14ac:dyDescent="0.25">
      <c r="A113" s="77" t="s">
        <v>1897</v>
      </c>
      <c r="C113" s="130"/>
      <c r="E113" s="67"/>
    </row>
    <row r="114" spans="1:7" ht="15.95" customHeight="1" outlineLevel="1" x14ac:dyDescent="0.25">
      <c r="A114" s="77" t="s">
        <v>1898</v>
      </c>
      <c r="C114" s="91"/>
      <c r="E114" s="67"/>
    </row>
    <row r="115" spans="1:7" ht="15.95" customHeight="1" outlineLevel="1" x14ac:dyDescent="0.25">
      <c r="A115" s="77" t="s">
        <v>1899</v>
      </c>
      <c r="C115" s="91"/>
      <c r="E115" s="67"/>
    </row>
    <row r="116" spans="1:7" ht="15" customHeight="1" x14ac:dyDescent="0.25">
      <c r="A116" s="83"/>
      <c r="B116" s="84" t="s">
        <v>1900</v>
      </c>
      <c r="C116" s="83" t="s">
        <v>1066</v>
      </c>
      <c r="D116" s="83" t="s">
        <v>1067</v>
      </c>
      <c r="E116" s="85"/>
      <c r="F116" s="83" t="s">
        <v>1801</v>
      </c>
      <c r="G116" s="83" t="s">
        <v>1068</v>
      </c>
    </row>
    <row r="117" spans="1:7" ht="15.95" customHeight="1" x14ac:dyDescent="0.25">
      <c r="A117" s="77" t="s">
        <v>1901</v>
      </c>
      <c r="B117" s="87" t="s">
        <v>1070</v>
      </c>
      <c r="C117" s="134">
        <v>0</v>
      </c>
      <c r="D117" s="103"/>
      <c r="E117" s="103"/>
      <c r="F117" s="104"/>
      <c r="G117" s="104"/>
    </row>
    <row r="118" spans="1:7" x14ac:dyDescent="0.25">
      <c r="A118" s="103"/>
      <c r="B118" s="132"/>
      <c r="C118" s="103"/>
      <c r="D118" s="103"/>
      <c r="E118" s="103"/>
      <c r="F118" s="104"/>
      <c r="G118" s="104"/>
    </row>
    <row r="119" spans="1:7" ht="15.95" customHeight="1" x14ac:dyDescent="0.25">
      <c r="B119" s="87" t="s">
        <v>1071</v>
      </c>
      <c r="C119" s="103"/>
      <c r="D119" s="103"/>
      <c r="E119" s="103"/>
      <c r="F119" s="104"/>
      <c r="G119" s="104"/>
    </row>
    <row r="120" spans="1:7" ht="15.95" customHeight="1" x14ac:dyDescent="0.25">
      <c r="A120" s="77" t="s">
        <v>1902</v>
      </c>
      <c r="B120" s="152" t="s">
        <v>985</v>
      </c>
      <c r="C120" s="134">
        <v>0</v>
      </c>
      <c r="D120" s="171">
        <v>0</v>
      </c>
      <c r="E120" s="103"/>
      <c r="F120" s="96" t="str">
        <f t="shared" ref="F120:F143" si="0">IF(OR($C$144=0,NOT(ISNUMBER($C$144)),NOT(ISNUMBER(C120))),"",C120/$C$144)</f>
        <v/>
      </c>
      <c r="G120" s="96" t="str">
        <f t="shared" ref="G120:G143" si="1">IF(OR($D$144=0,NOT(ISNUMBER($D$144)),NOT(ISNUMBER(D120))),"",D120/$D$144)</f>
        <v/>
      </c>
    </row>
    <row r="121" spans="1:7" ht="15.95" customHeight="1" x14ac:dyDescent="0.25">
      <c r="A121" s="77" t="s">
        <v>1903</v>
      </c>
      <c r="B121" s="152" t="s">
        <v>985</v>
      </c>
      <c r="C121" s="134">
        <v>0</v>
      </c>
      <c r="D121" s="171">
        <v>0</v>
      </c>
      <c r="E121" s="103"/>
      <c r="F121" s="96" t="str">
        <f t="shared" si="0"/>
        <v/>
      </c>
      <c r="G121" s="96" t="str">
        <f t="shared" si="1"/>
        <v/>
      </c>
    </row>
    <row r="122" spans="1:7" ht="15.95" customHeight="1" x14ac:dyDescent="0.25">
      <c r="A122" s="77" t="s">
        <v>1904</v>
      </c>
      <c r="B122" s="152" t="s">
        <v>985</v>
      </c>
      <c r="C122" s="134">
        <v>0</v>
      </c>
      <c r="D122" s="171">
        <v>0</v>
      </c>
      <c r="E122" s="103"/>
      <c r="F122" s="96" t="str">
        <f t="shared" si="0"/>
        <v/>
      </c>
      <c r="G122" s="96" t="str">
        <f t="shared" si="1"/>
        <v/>
      </c>
    </row>
    <row r="123" spans="1:7" ht="15.95" customHeight="1" x14ac:dyDescent="0.25">
      <c r="A123" s="77" t="s">
        <v>1905</v>
      </c>
      <c r="B123" s="152" t="s">
        <v>985</v>
      </c>
      <c r="C123" s="134"/>
      <c r="D123" s="171"/>
      <c r="E123" s="103"/>
      <c r="F123" s="96" t="str">
        <f t="shared" si="0"/>
        <v/>
      </c>
      <c r="G123" s="96" t="str">
        <f t="shared" si="1"/>
        <v/>
      </c>
    </row>
    <row r="124" spans="1:7" ht="15.95" customHeight="1" x14ac:dyDescent="0.25">
      <c r="A124" s="77" t="s">
        <v>1906</v>
      </c>
      <c r="B124" s="152" t="s">
        <v>985</v>
      </c>
      <c r="C124" s="134"/>
      <c r="D124" s="171"/>
      <c r="E124" s="103"/>
      <c r="F124" s="96" t="str">
        <f t="shared" si="0"/>
        <v/>
      </c>
      <c r="G124" s="96" t="str">
        <f t="shared" si="1"/>
        <v/>
      </c>
    </row>
    <row r="125" spans="1:7" ht="15.95" customHeight="1" x14ac:dyDescent="0.25">
      <c r="A125" s="77" t="s">
        <v>1907</v>
      </c>
      <c r="B125" s="152" t="s">
        <v>985</v>
      </c>
      <c r="C125" s="134"/>
      <c r="D125" s="171"/>
      <c r="E125" s="103"/>
      <c r="F125" s="96" t="str">
        <f t="shared" si="0"/>
        <v/>
      </c>
      <c r="G125" s="96" t="str">
        <f t="shared" si="1"/>
        <v/>
      </c>
    </row>
    <row r="126" spans="1:7" ht="15.95" customHeight="1" x14ac:dyDescent="0.25">
      <c r="A126" s="77" t="s">
        <v>1908</v>
      </c>
      <c r="B126" s="152" t="s">
        <v>985</v>
      </c>
      <c r="C126" s="134"/>
      <c r="D126" s="171"/>
      <c r="E126" s="103"/>
      <c r="F126" s="96" t="str">
        <f t="shared" si="0"/>
        <v/>
      </c>
      <c r="G126" s="96" t="str">
        <f t="shared" si="1"/>
        <v/>
      </c>
    </row>
    <row r="127" spans="1:7" ht="15.95" customHeight="1" x14ac:dyDescent="0.25">
      <c r="A127" s="77" t="s">
        <v>1909</v>
      </c>
      <c r="B127" s="152" t="s">
        <v>985</v>
      </c>
      <c r="C127" s="134"/>
      <c r="D127" s="171"/>
      <c r="E127" s="103"/>
      <c r="F127" s="96" t="str">
        <f t="shared" si="0"/>
        <v/>
      </c>
      <c r="G127" s="96" t="str">
        <f t="shared" si="1"/>
        <v/>
      </c>
    </row>
    <row r="128" spans="1:7" ht="15.95" customHeight="1" x14ac:dyDescent="0.25">
      <c r="A128" s="77" t="s">
        <v>1910</v>
      </c>
      <c r="B128" s="152" t="s">
        <v>985</v>
      </c>
      <c r="C128" s="134"/>
      <c r="D128" s="171"/>
      <c r="E128" s="103"/>
      <c r="F128" s="96" t="str">
        <f t="shared" si="0"/>
        <v/>
      </c>
      <c r="G128" s="96" t="str">
        <f t="shared" si="1"/>
        <v/>
      </c>
    </row>
    <row r="129" spans="1:7" ht="15.95" customHeight="1" x14ac:dyDescent="0.25">
      <c r="A129" s="77" t="s">
        <v>1911</v>
      </c>
      <c r="B129" s="152" t="s">
        <v>985</v>
      </c>
      <c r="C129" s="134"/>
      <c r="D129" s="171"/>
      <c r="E129" s="80"/>
      <c r="F129" s="96" t="str">
        <f t="shared" si="0"/>
        <v/>
      </c>
      <c r="G129" s="96" t="str">
        <f t="shared" si="1"/>
        <v/>
      </c>
    </row>
    <row r="130" spans="1:7" ht="15.95" customHeight="1" x14ac:dyDescent="0.25">
      <c r="A130" s="77" t="s">
        <v>1912</v>
      </c>
      <c r="B130" s="152" t="s">
        <v>985</v>
      </c>
      <c r="C130" s="134"/>
      <c r="D130" s="171"/>
      <c r="E130" s="80"/>
      <c r="F130" s="96" t="str">
        <f t="shared" si="0"/>
        <v/>
      </c>
      <c r="G130" s="96" t="str">
        <f t="shared" si="1"/>
        <v/>
      </c>
    </row>
    <row r="131" spans="1:7" ht="15.95" customHeight="1" x14ac:dyDescent="0.25">
      <c r="A131" s="77" t="s">
        <v>1913</v>
      </c>
      <c r="B131" s="152" t="s">
        <v>985</v>
      </c>
      <c r="C131" s="134"/>
      <c r="D131" s="171"/>
      <c r="E131" s="80"/>
      <c r="F131" s="96" t="str">
        <f t="shared" si="0"/>
        <v/>
      </c>
      <c r="G131" s="96" t="str">
        <f t="shared" si="1"/>
        <v/>
      </c>
    </row>
    <row r="132" spans="1:7" ht="15.95" customHeight="1" x14ac:dyDescent="0.25">
      <c r="A132" s="77" t="s">
        <v>1914</v>
      </c>
      <c r="B132" s="152" t="s">
        <v>985</v>
      </c>
      <c r="C132" s="134"/>
      <c r="D132" s="171"/>
      <c r="E132" s="80"/>
      <c r="F132" s="96" t="str">
        <f t="shared" si="0"/>
        <v/>
      </c>
      <c r="G132" s="96" t="str">
        <f t="shared" si="1"/>
        <v/>
      </c>
    </row>
    <row r="133" spans="1:7" ht="15.95" customHeight="1" x14ac:dyDescent="0.25">
      <c r="A133" s="77" t="s">
        <v>1915</v>
      </c>
      <c r="B133" s="152" t="s">
        <v>985</v>
      </c>
      <c r="C133" s="134"/>
      <c r="D133" s="171"/>
      <c r="E133" s="80"/>
      <c r="F133" s="96" t="str">
        <f t="shared" si="0"/>
        <v/>
      </c>
      <c r="G133" s="96" t="str">
        <f t="shared" si="1"/>
        <v/>
      </c>
    </row>
    <row r="134" spans="1:7" ht="15.95" customHeight="1" x14ac:dyDescent="0.25">
      <c r="A134" s="77" t="s">
        <v>1916</v>
      </c>
      <c r="B134" s="152" t="s">
        <v>985</v>
      </c>
      <c r="C134" s="134"/>
      <c r="D134" s="171"/>
      <c r="E134" s="80"/>
      <c r="F134" s="96" t="str">
        <f t="shared" si="0"/>
        <v/>
      </c>
      <c r="G134" s="96" t="str">
        <f t="shared" si="1"/>
        <v/>
      </c>
    </row>
    <row r="135" spans="1:7" ht="15.95" customHeight="1" x14ac:dyDescent="0.25">
      <c r="A135" s="77" t="s">
        <v>1917</v>
      </c>
      <c r="B135" s="152" t="s">
        <v>985</v>
      </c>
      <c r="C135" s="134"/>
      <c r="D135" s="171"/>
      <c r="F135" s="96" t="str">
        <f t="shared" si="0"/>
        <v/>
      </c>
      <c r="G135" s="96" t="str">
        <f t="shared" si="1"/>
        <v/>
      </c>
    </row>
    <row r="136" spans="1:7" ht="15.95" customHeight="1" x14ac:dyDescent="0.25">
      <c r="A136" s="77" t="s">
        <v>1918</v>
      </c>
      <c r="B136" s="152" t="s">
        <v>985</v>
      </c>
      <c r="C136" s="134"/>
      <c r="D136" s="171"/>
      <c r="E136" s="93"/>
      <c r="F136" s="96" t="str">
        <f t="shared" si="0"/>
        <v/>
      </c>
      <c r="G136" s="96" t="str">
        <f t="shared" si="1"/>
        <v/>
      </c>
    </row>
    <row r="137" spans="1:7" ht="15.95" customHeight="1" x14ac:dyDescent="0.25">
      <c r="A137" s="77" t="s">
        <v>1919</v>
      </c>
      <c r="B137" s="152" t="s">
        <v>985</v>
      </c>
      <c r="C137" s="134"/>
      <c r="D137" s="171"/>
      <c r="E137" s="93"/>
      <c r="F137" s="96" t="str">
        <f t="shared" si="0"/>
        <v/>
      </c>
      <c r="G137" s="96" t="str">
        <f t="shared" si="1"/>
        <v/>
      </c>
    </row>
    <row r="138" spans="1:7" ht="15.95" customHeight="1" x14ac:dyDescent="0.25">
      <c r="A138" s="77" t="s">
        <v>1920</v>
      </c>
      <c r="B138" s="152" t="s">
        <v>985</v>
      </c>
      <c r="C138" s="134"/>
      <c r="D138" s="171"/>
      <c r="E138" s="93"/>
      <c r="F138" s="96" t="str">
        <f t="shared" si="0"/>
        <v/>
      </c>
      <c r="G138" s="96" t="str">
        <f t="shared" si="1"/>
        <v/>
      </c>
    </row>
    <row r="139" spans="1:7" ht="15.95" customHeight="1" x14ac:dyDescent="0.25">
      <c r="A139" s="77" t="s">
        <v>1921</v>
      </c>
      <c r="B139" s="152" t="s">
        <v>985</v>
      </c>
      <c r="C139" s="134"/>
      <c r="D139" s="171"/>
      <c r="E139" s="93"/>
      <c r="F139" s="96" t="str">
        <f t="shared" si="0"/>
        <v/>
      </c>
      <c r="G139" s="96" t="str">
        <f t="shared" si="1"/>
        <v/>
      </c>
    </row>
    <row r="140" spans="1:7" ht="15.95" customHeight="1" x14ac:dyDescent="0.25">
      <c r="A140" s="77" t="s">
        <v>1922</v>
      </c>
      <c r="B140" s="152" t="s">
        <v>985</v>
      </c>
      <c r="C140" s="134"/>
      <c r="D140" s="171"/>
      <c r="E140" s="93"/>
      <c r="F140" s="96" t="str">
        <f t="shared" si="0"/>
        <v/>
      </c>
      <c r="G140" s="96" t="str">
        <f t="shared" si="1"/>
        <v/>
      </c>
    </row>
    <row r="141" spans="1:7" ht="15.95" customHeight="1" x14ac:dyDescent="0.25">
      <c r="A141" s="77" t="s">
        <v>1923</v>
      </c>
      <c r="B141" s="152" t="s">
        <v>985</v>
      </c>
      <c r="C141" s="134"/>
      <c r="D141" s="171"/>
      <c r="E141" s="93"/>
      <c r="F141" s="96" t="str">
        <f t="shared" si="0"/>
        <v/>
      </c>
      <c r="G141" s="96" t="str">
        <f t="shared" si="1"/>
        <v/>
      </c>
    </row>
    <row r="142" spans="1:7" ht="15.95" customHeight="1" x14ac:dyDescent="0.25">
      <c r="A142" s="77" t="s">
        <v>1924</v>
      </c>
      <c r="B142" s="152" t="s">
        <v>985</v>
      </c>
      <c r="C142" s="134"/>
      <c r="D142" s="171"/>
      <c r="E142" s="93"/>
      <c r="F142" s="96" t="str">
        <f t="shared" si="0"/>
        <v/>
      </c>
      <c r="G142" s="96" t="str">
        <f t="shared" si="1"/>
        <v/>
      </c>
    </row>
    <row r="143" spans="1:7" ht="15.95" customHeight="1" x14ac:dyDescent="0.25">
      <c r="A143" s="77" t="s">
        <v>1925</v>
      </c>
      <c r="B143" s="152" t="s">
        <v>985</v>
      </c>
      <c r="C143" s="134"/>
      <c r="D143" s="171"/>
      <c r="E143" s="93"/>
      <c r="F143" s="96" t="str">
        <f t="shared" si="0"/>
        <v/>
      </c>
      <c r="G143" s="96" t="str">
        <f t="shared" si="1"/>
        <v/>
      </c>
    </row>
    <row r="144" spans="1:7" ht="15.95" customHeight="1" x14ac:dyDescent="0.25">
      <c r="A144" s="77" t="s">
        <v>1926</v>
      </c>
      <c r="B144" s="98" t="s">
        <v>373</v>
      </c>
      <c r="C144" s="99">
        <f>SUM(C120:C143)</f>
        <v>0</v>
      </c>
      <c r="D144" s="133">
        <f>SUM(D120:D143)</f>
        <v>0</v>
      </c>
      <c r="E144" s="93"/>
      <c r="F144" s="100">
        <f>SUM(F120:F143)</f>
        <v>0</v>
      </c>
      <c r="G144" s="100">
        <f>SUM(G120:G143)</f>
        <v>0</v>
      </c>
    </row>
    <row r="145" spans="1:7" ht="15" customHeight="1" x14ac:dyDescent="0.25">
      <c r="A145" s="83"/>
      <c r="B145" s="84" t="s">
        <v>1927</v>
      </c>
      <c r="C145" s="83" t="s">
        <v>1066</v>
      </c>
      <c r="D145" s="83" t="s">
        <v>1067</v>
      </c>
      <c r="E145" s="85"/>
      <c r="F145" s="83" t="s">
        <v>1801</v>
      </c>
      <c r="G145" s="83" t="s">
        <v>1068</v>
      </c>
    </row>
    <row r="146" spans="1:7" ht="15.95" customHeight="1" x14ac:dyDescent="0.25">
      <c r="A146" s="77" t="s">
        <v>1928</v>
      </c>
      <c r="B146" s="77" t="s">
        <v>1103</v>
      </c>
      <c r="C146" s="130">
        <v>0</v>
      </c>
      <c r="D146" s="81"/>
      <c r="F146" s="81"/>
      <c r="G146" s="81"/>
    </row>
    <row r="147" spans="1:7" x14ac:dyDescent="0.25">
      <c r="C147" s="81"/>
      <c r="D147" s="81"/>
      <c r="F147" s="81"/>
      <c r="G147" s="81"/>
    </row>
    <row r="148" spans="1:7" ht="15.95" customHeight="1" x14ac:dyDescent="0.25">
      <c r="B148" s="87" t="s">
        <v>1104</v>
      </c>
      <c r="C148" s="81"/>
      <c r="D148" s="81"/>
      <c r="G148" s="215"/>
    </row>
    <row r="149" spans="1:7" ht="15.95" customHeight="1" x14ac:dyDescent="0.25">
      <c r="A149" s="77" t="s">
        <v>1929</v>
      </c>
      <c r="B149" s="77" t="s">
        <v>1106</v>
      </c>
      <c r="C149" s="134">
        <v>0</v>
      </c>
      <c r="D149" s="171">
        <v>0</v>
      </c>
      <c r="F149" s="96" t="str">
        <f t="shared" ref="F149:F156" si="2">IF(OR($C$157=0,NOT(ISNUMBER($C$157)),NOT(ISNUMBER(C149))),"",C149/$C$157)</f>
        <v/>
      </c>
      <c r="G149" s="96" t="str">
        <f t="shared" ref="G149:G156" si="3">IF(OR($D$157=0,NOT(ISNUMBER($D$157)),NOT(ISNUMBER(D149))),"",D149/$D$157)</f>
        <v/>
      </c>
    </row>
    <row r="150" spans="1:7" ht="15.95" customHeight="1" x14ac:dyDescent="0.25">
      <c r="A150" s="77" t="s">
        <v>1930</v>
      </c>
      <c r="B150" s="77" t="s">
        <v>1108</v>
      </c>
      <c r="C150" s="134">
        <v>0</v>
      </c>
      <c r="D150" s="171">
        <v>0</v>
      </c>
      <c r="F150" s="96" t="str">
        <f t="shared" si="2"/>
        <v/>
      </c>
      <c r="G150" s="96" t="str">
        <f t="shared" si="3"/>
        <v/>
      </c>
    </row>
    <row r="151" spans="1:7" ht="15.95" customHeight="1" x14ac:dyDescent="0.25">
      <c r="A151" s="77" t="s">
        <v>1931</v>
      </c>
      <c r="B151" s="77" t="s">
        <v>1110</v>
      </c>
      <c r="C151" s="134">
        <v>0</v>
      </c>
      <c r="D151" s="171">
        <v>0</v>
      </c>
      <c r="F151" s="96" t="str">
        <f t="shared" si="2"/>
        <v/>
      </c>
      <c r="G151" s="96" t="str">
        <f t="shared" si="3"/>
        <v/>
      </c>
    </row>
    <row r="152" spans="1:7" ht="15.95" customHeight="1" x14ac:dyDescent="0.25">
      <c r="A152" s="77" t="s">
        <v>1932</v>
      </c>
      <c r="B152" s="77" t="s">
        <v>1112</v>
      </c>
      <c r="C152" s="134" t="s">
        <v>349</v>
      </c>
      <c r="D152" s="171" t="s">
        <v>349</v>
      </c>
      <c r="F152" s="96" t="str">
        <f t="shared" si="2"/>
        <v/>
      </c>
      <c r="G152" s="96" t="str">
        <f t="shared" si="3"/>
        <v/>
      </c>
    </row>
    <row r="153" spans="1:7" ht="15.95" customHeight="1" x14ac:dyDescent="0.25">
      <c r="A153" s="77" t="s">
        <v>1933</v>
      </c>
      <c r="B153" s="77" t="s">
        <v>1114</v>
      </c>
      <c r="C153" s="134" t="s">
        <v>349</v>
      </c>
      <c r="D153" s="171" t="s">
        <v>349</v>
      </c>
      <c r="F153" s="96" t="str">
        <f t="shared" si="2"/>
        <v/>
      </c>
      <c r="G153" s="96" t="str">
        <f t="shared" si="3"/>
        <v/>
      </c>
    </row>
    <row r="154" spans="1:7" ht="15.95" customHeight="1" x14ac:dyDescent="0.25">
      <c r="A154" s="77" t="s">
        <v>1934</v>
      </c>
      <c r="B154" s="77" t="s">
        <v>1116</v>
      </c>
      <c r="C154" s="134" t="s">
        <v>349</v>
      </c>
      <c r="D154" s="171" t="s">
        <v>349</v>
      </c>
      <c r="F154" s="96" t="str">
        <f t="shared" si="2"/>
        <v/>
      </c>
      <c r="G154" s="96" t="str">
        <f t="shared" si="3"/>
        <v/>
      </c>
    </row>
    <row r="155" spans="1:7" ht="15.95" customHeight="1" x14ac:dyDescent="0.25">
      <c r="A155" s="77" t="s">
        <v>1935</v>
      </c>
      <c r="B155" s="77" t="s">
        <v>1118</v>
      </c>
      <c r="C155" s="134" t="s">
        <v>349</v>
      </c>
      <c r="D155" s="171" t="s">
        <v>349</v>
      </c>
      <c r="F155" s="96" t="str">
        <f t="shared" si="2"/>
        <v/>
      </c>
      <c r="G155" s="96" t="str">
        <f t="shared" si="3"/>
        <v/>
      </c>
    </row>
    <row r="156" spans="1:7" ht="15.95" customHeight="1" x14ac:dyDescent="0.25">
      <c r="A156" s="77" t="s">
        <v>1936</v>
      </c>
      <c r="B156" s="77" t="s">
        <v>1120</v>
      </c>
      <c r="C156" s="134" t="s">
        <v>349</v>
      </c>
      <c r="D156" s="171" t="s">
        <v>349</v>
      </c>
      <c r="F156" s="96" t="str">
        <f t="shared" si="2"/>
        <v/>
      </c>
      <c r="G156" s="96" t="str">
        <f t="shared" si="3"/>
        <v/>
      </c>
    </row>
    <row r="157" spans="1:7" ht="15.95" customHeight="1" x14ac:dyDescent="0.25">
      <c r="A157" s="77" t="s">
        <v>1937</v>
      </c>
      <c r="B157" s="98" t="s">
        <v>373</v>
      </c>
      <c r="C157" s="109">
        <f>SUM(C149:C156)</f>
        <v>0</v>
      </c>
      <c r="D157" s="125">
        <f>SUM(D149:D156)</f>
        <v>0</v>
      </c>
      <c r="F157" s="92">
        <f>SUM(F149:F156)</f>
        <v>0</v>
      </c>
      <c r="G157" s="92">
        <f>SUM(G149:G156)</f>
        <v>0</v>
      </c>
    </row>
    <row r="158" spans="1:7" ht="15.95" customHeight="1" outlineLevel="1" x14ac:dyDescent="0.25">
      <c r="A158" s="77" t="s">
        <v>1938</v>
      </c>
      <c r="B158" s="122" t="s">
        <v>1123</v>
      </c>
      <c r="C158" s="134"/>
      <c r="D158" s="171"/>
      <c r="F158" s="96" t="str">
        <f t="shared" ref="F158:F163" si="4">IF(OR($C$157=0,NOT(ISNUMBER($C$157)),NOT(ISNUMBER(C158))),"",C158/$C$157)</f>
        <v/>
      </c>
      <c r="G158" s="96" t="str">
        <f t="shared" ref="G158:G163" si="5">IF(OR($D$157=0,NOT(ISNUMBER($D$157)),NOT(ISNUMBER(D158))),"",D158/$D$157)</f>
        <v/>
      </c>
    </row>
    <row r="159" spans="1:7" ht="15.95" customHeight="1" outlineLevel="1" x14ac:dyDescent="0.25">
      <c r="A159" s="77" t="s">
        <v>1939</v>
      </c>
      <c r="B159" s="122" t="s">
        <v>1125</v>
      </c>
      <c r="C159" s="134"/>
      <c r="D159" s="171"/>
      <c r="F159" s="96" t="str">
        <f t="shared" si="4"/>
        <v/>
      </c>
      <c r="G159" s="96" t="str">
        <f t="shared" si="5"/>
        <v/>
      </c>
    </row>
    <row r="160" spans="1:7" ht="15.95" customHeight="1" outlineLevel="1" x14ac:dyDescent="0.25">
      <c r="A160" s="77" t="s">
        <v>1940</v>
      </c>
      <c r="B160" s="122" t="s">
        <v>1127</v>
      </c>
      <c r="C160" s="134"/>
      <c r="D160" s="171"/>
      <c r="F160" s="96" t="str">
        <f t="shared" si="4"/>
        <v/>
      </c>
      <c r="G160" s="96" t="str">
        <f t="shared" si="5"/>
        <v/>
      </c>
    </row>
    <row r="161" spans="1:7" ht="15.95" customHeight="1" outlineLevel="1" x14ac:dyDescent="0.25">
      <c r="A161" s="77" t="s">
        <v>1941</v>
      </c>
      <c r="B161" s="122" t="s">
        <v>1129</v>
      </c>
      <c r="C161" s="134"/>
      <c r="D161" s="171"/>
      <c r="F161" s="96" t="str">
        <f t="shared" si="4"/>
        <v/>
      </c>
      <c r="G161" s="96" t="str">
        <f t="shared" si="5"/>
        <v/>
      </c>
    </row>
    <row r="162" spans="1:7" ht="15.95" customHeight="1" outlineLevel="1" x14ac:dyDescent="0.25">
      <c r="A162" s="77" t="s">
        <v>1942</v>
      </c>
      <c r="B162" s="122" t="s">
        <v>1131</v>
      </c>
      <c r="C162" s="134"/>
      <c r="D162" s="171"/>
      <c r="F162" s="96" t="str">
        <f t="shared" si="4"/>
        <v/>
      </c>
      <c r="G162" s="96" t="str">
        <f t="shared" si="5"/>
        <v/>
      </c>
    </row>
    <row r="163" spans="1:7" ht="15.95" customHeight="1" outlineLevel="1" x14ac:dyDescent="0.25">
      <c r="A163" s="77" t="s">
        <v>1943</v>
      </c>
      <c r="B163" s="122" t="s">
        <v>1133</v>
      </c>
      <c r="C163" s="134"/>
      <c r="D163" s="171"/>
      <c r="F163" s="96" t="str">
        <f t="shared" si="4"/>
        <v/>
      </c>
      <c r="G163" s="96" t="str">
        <f t="shared" si="5"/>
        <v/>
      </c>
    </row>
    <row r="164" spans="1:7" ht="15.95" customHeight="1" outlineLevel="1" x14ac:dyDescent="0.25">
      <c r="A164" s="77" t="s">
        <v>1944</v>
      </c>
      <c r="B164" s="101"/>
      <c r="F164" s="97"/>
      <c r="G164" s="97"/>
    </row>
    <row r="165" spans="1:7" ht="15.95" customHeight="1" outlineLevel="1" x14ac:dyDescent="0.25">
      <c r="A165" s="77" t="s">
        <v>1945</v>
      </c>
      <c r="B165" s="101"/>
      <c r="F165" s="97"/>
      <c r="G165" s="97"/>
    </row>
    <row r="166" spans="1:7" ht="15.95" customHeight="1" outlineLevel="1" x14ac:dyDescent="0.25">
      <c r="A166" s="77" t="s">
        <v>1946</v>
      </c>
      <c r="B166" s="101"/>
      <c r="F166" s="97"/>
      <c r="G166" s="97"/>
    </row>
    <row r="167" spans="1:7" ht="15" customHeight="1" x14ac:dyDescent="0.25">
      <c r="A167" s="83"/>
      <c r="B167" s="84" t="s">
        <v>1947</v>
      </c>
      <c r="C167" s="83" t="s">
        <v>1066</v>
      </c>
      <c r="D167" s="83" t="s">
        <v>1067</v>
      </c>
      <c r="E167" s="85"/>
      <c r="F167" s="83" t="s">
        <v>1801</v>
      </c>
      <c r="G167" s="83" t="s">
        <v>1068</v>
      </c>
    </row>
    <row r="168" spans="1:7" ht="15.95" customHeight="1" x14ac:dyDescent="0.25">
      <c r="A168" s="77" t="s">
        <v>1948</v>
      </c>
      <c r="B168" s="77" t="s">
        <v>1103</v>
      </c>
      <c r="C168" s="81" t="s">
        <v>349</v>
      </c>
      <c r="D168" s="81"/>
      <c r="F168" s="81"/>
      <c r="G168" s="81"/>
    </row>
    <row r="169" spans="1:7" x14ac:dyDescent="0.25">
      <c r="C169" s="81"/>
      <c r="D169" s="81"/>
      <c r="F169" s="81"/>
      <c r="G169" s="81"/>
    </row>
    <row r="170" spans="1:7" ht="15.95" customHeight="1" x14ac:dyDescent="0.25">
      <c r="B170" s="87" t="s">
        <v>1104</v>
      </c>
      <c r="C170" s="81"/>
      <c r="D170" s="81"/>
      <c r="G170" s="215"/>
    </row>
    <row r="171" spans="1:7" ht="15.95" customHeight="1" x14ac:dyDescent="0.25">
      <c r="A171" s="77" t="s">
        <v>1949</v>
      </c>
      <c r="B171" s="77" t="s">
        <v>1106</v>
      </c>
      <c r="C171" s="134" t="s">
        <v>349</v>
      </c>
      <c r="D171" s="134" t="s">
        <v>349</v>
      </c>
      <c r="F171" s="96" t="str">
        <f t="shared" ref="F171:F178" si="6">IF($C$179=0,"",IF(C171="[Mark as ND1 if not relevant]","",C171/$C$179))</f>
        <v/>
      </c>
      <c r="G171" s="96" t="str">
        <f t="shared" ref="G171:G178" si="7">IF($D$179=0,"",IF(D171="[Mark as ND1 if not relevant]","",D171/$D$179))</f>
        <v/>
      </c>
    </row>
    <row r="172" spans="1:7" ht="15.95" customHeight="1" x14ac:dyDescent="0.25">
      <c r="A172" s="77" t="s">
        <v>1950</v>
      </c>
      <c r="B172" s="77" t="s">
        <v>1108</v>
      </c>
      <c r="C172" s="134" t="s">
        <v>349</v>
      </c>
      <c r="D172" s="134" t="s">
        <v>349</v>
      </c>
      <c r="F172" s="96" t="str">
        <f t="shared" si="6"/>
        <v/>
      </c>
      <c r="G172" s="96" t="str">
        <f t="shared" si="7"/>
        <v/>
      </c>
    </row>
    <row r="173" spans="1:7" ht="15.95" customHeight="1" x14ac:dyDescent="0.25">
      <c r="A173" s="77" t="s">
        <v>1951</v>
      </c>
      <c r="B173" s="77" t="s">
        <v>1110</v>
      </c>
      <c r="C173" s="134" t="s">
        <v>349</v>
      </c>
      <c r="D173" s="134" t="s">
        <v>349</v>
      </c>
      <c r="F173" s="96" t="str">
        <f t="shared" si="6"/>
        <v/>
      </c>
      <c r="G173" s="96" t="str">
        <f t="shared" si="7"/>
        <v/>
      </c>
    </row>
    <row r="174" spans="1:7" ht="15.95" customHeight="1" x14ac:dyDescent="0.25">
      <c r="A174" s="77" t="s">
        <v>1952</v>
      </c>
      <c r="B174" s="77" t="s">
        <v>1112</v>
      </c>
      <c r="C174" s="134" t="s">
        <v>349</v>
      </c>
      <c r="D174" s="134" t="s">
        <v>349</v>
      </c>
      <c r="F174" s="96" t="str">
        <f t="shared" si="6"/>
        <v/>
      </c>
      <c r="G174" s="96" t="str">
        <f t="shared" si="7"/>
        <v/>
      </c>
    </row>
    <row r="175" spans="1:7" ht="15.95" customHeight="1" x14ac:dyDescent="0.25">
      <c r="A175" s="77" t="s">
        <v>1953</v>
      </c>
      <c r="B175" s="77" t="s">
        <v>1114</v>
      </c>
      <c r="C175" s="134" t="s">
        <v>349</v>
      </c>
      <c r="D175" s="134" t="s">
        <v>349</v>
      </c>
      <c r="F175" s="96" t="str">
        <f t="shared" si="6"/>
        <v/>
      </c>
      <c r="G175" s="96" t="str">
        <f t="shared" si="7"/>
        <v/>
      </c>
    </row>
    <row r="176" spans="1:7" ht="15.95" customHeight="1" x14ac:dyDescent="0.25">
      <c r="A176" s="77" t="s">
        <v>1954</v>
      </c>
      <c r="B176" s="77" t="s">
        <v>1116</v>
      </c>
      <c r="C176" s="134" t="s">
        <v>349</v>
      </c>
      <c r="D176" s="134" t="s">
        <v>349</v>
      </c>
      <c r="F176" s="96" t="str">
        <f t="shared" si="6"/>
        <v/>
      </c>
      <c r="G176" s="96" t="str">
        <f t="shared" si="7"/>
        <v/>
      </c>
    </row>
    <row r="177" spans="1:7" ht="15.95" customHeight="1" x14ac:dyDescent="0.25">
      <c r="A177" s="77" t="s">
        <v>1955</v>
      </c>
      <c r="B177" s="77" t="s">
        <v>1118</v>
      </c>
      <c r="C177" s="134" t="s">
        <v>349</v>
      </c>
      <c r="D177" s="134" t="s">
        <v>349</v>
      </c>
      <c r="F177" s="96" t="str">
        <f t="shared" si="6"/>
        <v/>
      </c>
      <c r="G177" s="96" t="str">
        <f t="shared" si="7"/>
        <v/>
      </c>
    </row>
    <row r="178" spans="1:7" ht="15.95" customHeight="1" x14ac:dyDescent="0.25">
      <c r="A178" s="77" t="s">
        <v>1956</v>
      </c>
      <c r="B178" s="77" t="s">
        <v>1120</v>
      </c>
      <c r="C178" s="134" t="s">
        <v>349</v>
      </c>
      <c r="D178" s="134" t="s">
        <v>349</v>
      </c>
      <c r="F178" s="96" t="str">
        <f t="shared" si="6"/>
        <v/>
      </c>
      <c r="G178" s="96" t="str">
        <f t="shared" si="7"/>
        <v/>
      </c>
    </row>
    <row r="179" spans="1:7" ht="15.95" customHeight="1" x14ac:dyDescent="0.25">
      <c r="A179" s="77" t="s">
        <v>1957</v>
      </c>
      <c r="B179" s="98" t="s">
        <v>373</v>
      </c>
      <c r="C179" s="109">
        <f>SUM(C171:C178)</f>
        <v>0</v>
      </c>
      <c r="D179" s="125">
        <f>SUM(D171:D178)</f>
        <v>0</v>
      </c>
      <c r="F179" s="92">
        <f>SUM(F171:F178)</f>
        <v>0</v>
      </c>
      <c r="G179" s="92">
        <f>SUM(G171:G178)</f>
        <v>0</v>
      </c>
    </row>
    <row r="180" spans="1:7" ht="15.95" customHeight="1" outlineLevel="1" x14ac:dyDescent="0.25">
      <c r="A180" s="77" t="s">
        <v>1958</v>
      </c>
      <c r="B180" s="122" t="s">
        <v>1123</v>
      </c>
      <c r="C180" s="134"/>
      <c r="D180" s="171"/>
      <c r="F180" s="96" t="str">
        <f t="shared" ref="F180:F185" si="8">IF(OR($C$179=0,NOT(ISNUMBER($C$179)),NOT(ISNUMBER(C180))),"",C180/$C$179)</f>
        <v/>
      </c>
      <c r="G180" s="96" t="str">
        <f t="shared" ref="G180:G185" si="9">IF(OR($D$179=0,NOT(ISNUMBER($D$179)),NOT(ISNUMBER(D180))),"",D180/$D$179)</f>
        <v/>
      </c>
    </row>
    <row r="181" spans="1:7" ht="15.95" customHeight="1" outlineLevel="1" x14ac:dyDescent="0.25">
      <c r="A181" s="77" t="s">
        <v>1959</v>
      </c>
      <c r="B181" s="122" t="s">
        <v>1125</v>
      </c>
      <c r="C181" s="134"/>
      <c r="D181" s="171"/>
      <c r="F181" s="96" t="str">
        <f t="shared" si="8"/>
        <v/>
      </c>
      <c r="G181" s="96" t="str">
        <f t="shared" si="9"/>
        <v/>
      </c>
    </row>
    <row r="182" spans="1:7" ht="15.95" customHeight="1" outlineLevel="1" x14ac:dyDescent="0.25">
      <c r="A182" s="77" t="s">
        <v>1960</v>
      </c>
      <c r="B182" s="122" t="s">
        <v>1127</v>
      </c>
      <c r="C182" s="134"/>
      <c r="D182" s="171"/>
      <c r="F182" s="96" t="str">
        <f t="shared" si="8"/>
        <v/>
      </c>
      <c r="G182" s="96" t="str">
        <f t="shared" si="9"/>
        <v/>
      </c>
    </row>
    <row r="183" spans="1:7" ht="15.95" customHeight="1" outlineLevel="1" x14ac:dyDescent="0.25">
      <c r="A183" s="77" t="s">
        <v>1961</v>
      </c>
      <c r="B183" s="122" t="s">
        <v>1129</v>
      </c>
      <c r="C183" s="134"/>
      <c r="D183" s="171"/>
      <c r="F183" s="96" t="str">
        <f t="shared" si="8"/>
        <v/>
      </c>
      <c r="G183" s="96" t="str">
        <f t="shared" si="9"/>
        <v/>
      </c>
    </row>
    <row r="184" spans="1:7" ht="15.95" customHeight="1" outlineLevel="1" x14ac:dyDescent="0.25">
      <c r="A184" s="77" t="s">
        <v>1962</v>
      </c>
      <c r="B184" s="122" t="s">
        <v>1131</v>
      </c>
      <c r="C184" s="134"/>
      <c r="D184" s="171"/>
      <c r="F184" s="96" t="str">
        <f t="shared" si="8"/>
        <v/>
      </c>
      <c r="G184" s="96" t="str">
        <f t="shared" si="9"/>
        <v/>
      </c>
    </row>
    <row r="185" spans="1:7" ht="15.95" customHeight="1" outlineLevel="1" x14ac:dyDescent="0.25">
      <c r="A185" s="77" t="s">
        <v>1963</v>
      </c>
      <c r="B185" s="122" t="s">
        <v>1133</v>
      </c>
      <c r="C185" s="134"/>
      <c r="D185" s="171"/>
      <c r="F185" s="96" t="str">
        <f t="shared" si="8"/>
        <v/>
      </c>
      <c r="G185" s="96" t="str">
        <f t="shared" si="9"/>
        <v/>
      </c>
    </row>
    <row r="186" spans="1:7" ht="15.95" customHeight="1" outlineLevel="1" x14ac:dyDescent="0.25">
      <c r="A186" s="77" t="s">
        <v>1964</v>
      </c>
      <c r="B186" s="101"/>
      <c r="F186" s="97"/>
      <c r="G186" s="97"/>
    </row>
    <row r="187" spans="1:7" ht="15.95" customHeight="1" outlineLevel="1" x14ac:dyDescent="0.25">
      <c r="A187" s="77" t="s">
        <v>1965</v>
      </c>
      <c r="B187" s="101"/>
      <c r="F187" s="97"/>
      <c r="G187" s="97"/>
    </row>
    <row r="188" spans="1:7" ht="15.95" customHeight="1" outlineLevel="1" x14ac:dyDescent="0.25">
      <c r="A188" s="77" t="s">
        <v>1966</v>
      </c>
      <c r="B188" s="101"/>
      <c r="F188" s="97"/>
      <c r="G188" s="97"/>
    </row>
    <row r="189" spans="1:7" ht="15" customHeight="1" x14ac:dyDescent="0.25">
      <c r="A189" s="83"/>
      <c r="B189" s="84" t="s">
        <v>1967</v>
      </c>
      <c r="C189" s="83" t="s">
        <v>1801</v>
      </c>
      <c r="D189" s="83" t="s">
        <v>1968</v>
      </c>
      <c r="E189" s="85"/>
      <c r="F189" s="83"/>
      <c r="G189" s="83"/>
    </row>
    <row r="190" spans="1:7" ht="15.95" customHeight="1" x14ac:dyDescent="0.25">
      <c r="A190" s="77" t="s">
        <v>1969</v>
      </c>
      <c r="B190" s="152" t="s">
        <v>985</v>
      </c>
      <c r="C190" s="130">
        <v>0</v>
      </c>
      <c r="D190" s="134">
        <v>0</v>
      </c>
      <c r="E190" s="91"/>
      <c r="F190" s="91"/>
      <c r="G190" s="93"/>
    </row>
    <row r="191" spans="1:7" ht="15.95" customHeight="1" x14ac:dyDescent="0.25">
      <c r="A191" s="77" t="s">
        <v>1970</v>
      </c>
      <c r="B191" s="152" t="s">
        <v>985</v>
      </c>
      <c r="C191" s="130">
        <v>0</v>
      </c>
      <c r="D191" s="134">
        <v>0</v>
      </c>
      <c r="E191" s="91"/>
      <c r="F191" s="91"/>
      <c r="G191" s="93"/>
    </row>
    <row r="192" spans="1:7" ht="15.95" customHeight="1" x14ac:dyDescent="0.25">
      <c r="A192" s="77" t="s">
        <v>1971</v>
      </c>
      <c r="B192" s="152" t="s">
        <v>985</v>
      </c>
      <c r="C192" s="130">
        <v>0</v>
      </c>
      <c r="D192" s="134">
        <v>0</v>
      </c>
      <c r="E192" s="93"/>
      <c r="F192" s="93"/>
      <c r="G192" s="93"/>
    </row>
    <row r="193" spans="1:7" ht="15.95" customHeight="1" x14ac:dyDescent="0.25">
      <c r="A193" s="77" t="s">
        <v>1972</v>
      </c>
      <c r="B193" s="152" t="s">
        <v>985</v>
      </c>
      <c r="C193" s="130">
        <v>0</v>
      </c>
      <c r="D193" s="134">
        <v>0</v>
      </c>
      <c r="E193" s="93"/>
      <c r="F193" s="93"/>
      <c r="G193" s="93"/>
    </row>
    <row r="194" spans="1:7" ht="15.95" customHeight="1" x14ac:dyDescent="0.25">
      <c r="A194" s="77" t="s">
        <v>1973</v>
      </c>
      <c r="B194" s="152" t="s">
        <v>985</v>
      </c>
      <c r="C194" s="130">
        <v>0</v>
      </c>
      <c r="D194" s="134">
        <v>0</v>
      </c>
      <c r="E194" s="93"/>
      <c r="F194" s="93"/>
      <c r="G194" s="93"/>
    </row>
    <row r="195" spans="1:7" ht="15.95" customHeight="1" x14ac:dyDescent="0.25">
      <c r="A195" s="77" t="s">
        <v>1974</v>
      </c>
      <c r="B195" s="152" t="s">
        <v>985</v>
      </c>
      <c r="C195" s="130"/>
      <c r="D195" s="134"/>
      <c r="E195" s="93"/>
      <c r="F195" s="93"/>
      <c r="G195" s="93"/>
    </row>
    <row r="196" spans="1:7" ht="15.95" customHeight="1" x14ac:dyDescent="0.25">
      <c r="A196" s="77" t="s">
        <v>1975</v>
      </c>
      <c r="B196" s="152" t="s">
        <v>985</v>
      </c>
      <c r="C196" s="130"/>
      <c r="D196" s="134"/>
      <c r="E196" s="93"/>
      <c r="F196" s="93"/>
      <c r="G196" s="93"/>
    </row>
    <row r="197" spans="1:7" ht="15.95" customHeight="1" x14ac:dyDescent="0.25">
      <c r="A197" s="77" t="s">
        <v>1976</v>
      </c>
      <c r="B197" s="152" t="s">
        <v>985</v>
      </c>
      <c r="C197" s="130"/>
      <c r="D197" s="134"/>
      <c r="E197" s="93"/>
      <c r="F197" s="93"/>
    </row>
    <row r="198" spans="1:7" ht="15.95" customHeight="1" x14ac:dyDescent="0.25">
      <c r="A198" s="77" t="s">
        <v>1977</v>
      </c>
      <c r="B198" s="152" t="s">
        <v>985</v>
      </c>
      <c r="C198" s="130"/>
      <c r="D198" s="134"/>
      <c r="E198" s="93"/>
      <c r="F198" s="93"/>
    </row>
    <row r="199" spans="1:7" ht="15.95" customHeight="1" x14ac:dyDescent="0.25">
      <c r="A199" s="77" t="s">
        <v>1978</v>
      </c>
      <c r="B199" s="152" t="s">
        <v>985</v>
      </c>
      <c r="C199" s="130"/>
      <c r="D199" s="134"/>
      <c r="E199" s="93"/>
      <c r="F199" s="93"/>
    </row>
    <row r="200" spans="1:7" ht="15.95" customHeight="1" x14ac:dyDescent="0.25">
      <c r="A200" s="77" t="s">
        <v>1979</v>
      </c>
      <c r="B200" s="152" t="s">
        <v>985</v>
      </c>
      <c r="C200" s="130"/>
      <c r="D200" s="134"/>
      <c r="E200" s="93"/>
      <c r="F200" s="93"/>
    </row>
    <row r="201" spans="1:7" ht="15.95" customHeight="1" x14ac:dyDescent="0.25">
      <c r="A201" s="77" t="s">
        <v>1980</v>
      </c>
      <c r="B201" s="152" t="s">
        <v>985</v>
      </c>
      <c r="C201" s="130"/>
      <c r="D201" s="134"/>
      <c r="E201" s="93"/>
      <c r="F201" s="93"/>
    </row>
    <row r="202" spans="1:7" ht="15.95" customHeight="1" x14ac:dyDescent="0.25">
      <c r="A202" s="77" t="s">
        <v>1981</v>
      </c>
      <c r="B202" s="152" t="s">
        <v>985</v>
      </c>
      <c r="C202" s="130"/>
      <c r="D202" s="134"/>
    </row>
    <row r="203" spans="1:7" ht="15.95" customHeight="1" x14ac:dyDescent="0.25">
      <c r="A203" s="77" t="s">
        <v>1982</v>
      </c>
      <c r="B203" s="152" t="s">
        <v>985</v>
      </c>
      <c r="C203" s="130"/>
      <c r="D203" s="134"/>
    </row>
    <row r="204" spans="1:7" ht="15.95" customHeight="1" x14ac:dyDescent="0.25">
      <c r="A204" s="77" t="s">
        <v>1983</v>
      </c>
      <c r="B204" s="152" t="s">
        <v>985</v>
      </c>
      <c r="C204" s="130"/>
      <c r="D204" s="134"/>
    </row>
    <row r="205" spans="1:7" ht="15.95" customHeight="1" x14ac:dyDescent="0.25">
      <c r="A205" s="77" t="s">
        <v>1984</v>
      </c>
      <c r="B205" s="152" t="s">
        <v>985</v>
      </c>
      <c r="C205" s="130"/>
      <c r="D205" s="134"/>
    </row>
    <row r="206" spans="1:7" ht="15.95" customHeight="1" x14ac:dyDescent="0.25">
      <c r="A206" s="77" t="s">
        <v>1985</v>
      </c>
      <c r="B206" s="152" t="s">
        <v>985</v>
      </c>
      <c r="C206" s="130"/>
      <c r="D206" s="134"/>
    </row>
    <row r="207" spans="1:7" ht="15.95" customHeight="1" outlineLevel="1" x14ac:dyDescent="0.25">
      <c r="A207" s="77" t="s">
        <v>1986</v>
      </c>
    </row>
    <row r="208" spans="1:7" ht="15.95" customHeight="1" outlineLevel="1" x14ac:dyDescent="0.25">
      <c r="A208" s="77" t="s">
        <v>1987</v>
      </c>
    </row>
    <row r="209" spans="1:7" ht="15.95" customHeight="1" outlineLevel="1" x14ac:dyDescent="0.25">
      <c r="A209" s="77" t="s">
        <v>1988</v>
      </c>
    </row>
    <row r="210" spans="1:7" ht="15.95" customHeight="1" outlineLevel="1" x14ac:dyDescent="0.25">
      <c r="A210" s="77" t="s">
        <v>1989</v>
      </c>
    </row>
    <row r="211" spans="1:7" ht="15.95" customHeight="1" outlineLevel="1" x14ac:dyDescent="0.25">
      <c r="A211" s="77" t="s">
        <v>1990</v>
      </c>
    </row>
    <row r="212" spans="1:7" ht="15.95" customHeight="1" x14ac:dyDescent="0.25">
      <c r="A212" s="83"/>
      <c r="B212" s="84" t="s">
        <v>1991</v>
      </c>
      <c r="C212" s="83" t="s">
        <v>1801</v>
      </c>
      <c r="D212" s="83" t="s">
        <v>1968</v>
      </c>
      <c r="E212" s="85"/>
      <c r="F212" s="83"/>
      <c r="G212" s="83"/>
    </row>
    <row r="213" spans="1:7" ht="15.95" customHeight="1" x14ac:dyDescent="0.25">
      <c r="A213" s="77" t="s">
        <v>1992</v>
      </c>
      <c r="B213" s="152" t="s">
        <v>985</v>
      </c>
      <c r="C213" s="195">
        <v>0</v>
      </c>
      <c r="D213" s="134">
        <v>0</v>
      </c>
    </row>
    <row r="214" spans="1:7" ht="15.95" customHeight="1" x14ac:dyDescent="0.25">
      <c r="A214" s="77" t="s">
        <v>1993</v>
      </c>
      <c r="B214" s="152" t="s">
        <v>985</v>
      </c>
      <c r="C214" s="195">
        <v>0</v>
      </c>
      <c r="D214" s="134">
        <v>0</v>
      </c>
    </row>
    <row r="215" spans="1:7" ht="15.95" customHeight="1" x14ac:dyDescent="0.25">
      <c r="A215" s="77" t="s">
        <v>1994</v>
      </c>
      <c r="B215" s="152" t="s">
        <v>985</v>
      </c>
      <c r="C215" s="195">
        <v>0</v>
      </c>
      <c r="D215" s="134">
        <v>0</v>
      </c>
    </row>
    <row r="216" spans="1:7" ht="15.95" customHeight="1" x14ac:dyDescent="0.25">
      <c r="A216" s="77" t="s">
        <v>1995</v>
      </c>
      <c r="B216" s="152" t="s">
        <v>985</v>
      </c>
      <c r="C216" s="195">
        <v>0</v>
      </c>
      <c r="D216" s="134">
        <v>0</v>
      </c>
    </row>
    <row r="217" spans="1:7" ht="15.95" customHeight="1" x14ac:dyDescent="0.25">
      <c r="A217" s="77" t="s">
        <v>1996</v>
      </c>
      <c r="B217" s="152" t="s">
        <v>985</v>
      </c>
      <c r="C217" s="195">
        <v>0</v>
      </c>
      <c r="D217" s="134">
        <v>0</v>
      </c>
    </row>
    <row r="218" spans="1:7" ht="15.95" customHeight="1" x14ac:dyDescent="0.25">
      <c r="A218" s="77" t="s">
        <v>1997</v>
      </c>
      <c r="B218" s="152" t="s">
        <v>985</v>
      </c>
      <c r="C218" s="195">
        <v>0</v>
      </c>
      <c r="D218" s="134">
        <v>0</v>
      </c>
    </row>
    <row r="219" spans="1:7" ht="15.95" customHeight="1" x14ac:dyDescent="0.25">
      <c r="A219" s="77" t="s">
        <v>1998</v>
      </c>
      <c r="B219" s="152" t="s">
        <v>985</v>
      </c>
      <c r="C219" s="195">
        <v>0</v>
      </c>
      <c r="D219" s="134">
        <v>0</v>
      </c>
    </row>
    <row r="220" spans="1:7" ht="15.95" customHeight="1" x14ac:dyDescent="0.25">
      <c r="A220" s="77" t="s">
        <v>1999</v>
      </c>
      <c r="B220" s="152" t="s">
        <v>985</v>
      </c>
      <c r="C220" s="195">
        <v>0</v>
      </c>
      <c r="D220" s="134">
        <v>0</v>
      </c>
    </row>
    <row r="221" spans="1:7" ht="15.95" customHeight="1" x14ac:dyDescent="0.25">
      <c r="A221" s="77" t="s">
        <v>2000</v>
      </c>
      <c r="B221" s="152" t="s">
        <v>985</v>
      </c>
      <c r="C221" s="195">
        <v>0</v>
      </c>
      <c r="D221" s="134">
        <v>0</v>
      </c>
    </row>
    <row r="222" spans="1:7" ht="15.95" customHeight="1" x14ac:dyDescent="0.25">
      <c r="A222" s="77" t="s">
        <v>2001</v>
      </c>
      <c r="B222" s="152" t="s">
        <v>985</v>
      </c>
      <c r="C222" s="195">
        <v>0</v>
      </c>
      <c r="D222" s="134">
        <v>0</v>
      </c>
    </row>
    <row r="223" spans="1:7" ht="15.95" customHeight="1" x14ac:dyDescent="0.25">
      <c r="A223" s="77" t="s">
        <v>2002</v>
      </c>
      <c r="B223" s="152" t="s">
        <v>985</v>
      </c>
      <c r="C223" s="195">
        <v>0</v>
      </c>
      <c r="D223" s="134">
        <v>0</v>
      </c>
    </row>
    <row r="224" spans="1:7" ht="15.95" customHeight="1" x14ac:dyDescent="0.25">
      <c r="A224" s="77" t="s">
        <v>2003</v>
      </c>
      <c r="B224" s="152" t="s">
        <v>985</v>
      </c>
      <c r="C224" s="195">
        <v>0</v>
      </c>
      <c r="D224" s="134">
        <v>0</v>
      </c>
    </row>
    <row r="225" spans="1:7" ht="15.95" customHeight="1" x14ac:dyDescent="0.25">
      <c r="A225" s="77" t="s">
        <v>2004</v>
      </c>
      <c r="B225" s="152" t="s">
        <v>985</v>
      </c>
      <c r="C225" s="195">
        <v>0</v>
      </c>
      <c r="D225" s="134">
        <v>0</v>
      </c>
    </row>
    <row r="226" spans="1:7" ht="15.95" customHeight="1" x14ac:dyDescent="0.25">
      <c r="A226" s="77" t="s">
        <v>2005</v>
      </c>
      <c r="B226" s="152" t="s">
        <v>985</v>
      </c>
      <c r="C226" s="195">
        <v>0</v>
      </c>
      <c r="D226" s="134">
        <v>0</v>
      </c>
    </row>
    <row r="227" spans="1:7" ht="15.95" customHeight="1" x14ac:dyDescent="0.25">
      <c r="A227" s="77" t="s">
        <v>2006</v>
      </c>
      <c r="B227" s="152" t="s">
        <v>985</v>
      </c>
      <c r="C227" s="195">
        <v>0</v>
      </c>
      <c r="D227" s="134">
        <v>0</v>
      </c>
    </row>
    <row r="228" spans="1:7" ht="15.95" customHeight="1" x14ac:dyDescent="0.25">
      <c r="A228" s="77" t="s">
        <v>2007</v>
      </c>
      <c r="B228" s="152" t="s">
        <v>985</v>
      </c>
      <c r="C228" s="195"/>
      <c r="D228" s="134"/>
    </row>
    <row r="229" spans="1:7" ht="15.95" customHeight="1" x14ac:dyDescent="0.25">
      <c r="A229" s="77" t="s">
        <v>2008</v>
      </c>
      <c r="B229" s="152" t="s">
        <v>985</v>
      </c>
      <c r="C229" s="195"/>
      <c r="D229" s="134"/>
    </row>
    <row r="230" spans="1:7" ht="15.95" customHeight="1" x14ac:dyDescent="0.25">
      <c r="A230" s="77" t="s">
        <v>2009</v>
      </c>
      <c r="B230" s="80"/>
      <c r="C230" s="126"/>
      <c r="D230" s="65"/>
    </row>
    <row r="231" spans="1:7" ht="15.95" customHeight="1" x14ac:dyDescent="0.25">
      <c r="A231" s="77" t="s">
        <v>2010</v>
      </c>
      <c r="B231" s="80"/>
      <c r="C231" s="126"/>
      <c r="D231" s="65"/>
    </row>
    <row r="232" spans="1:7" ht="15.95" customHeight="1" x14ac:dyDescent="0.25">
      <c r="A232" s="77" t="s">
        <v>2011</v>
      </c>
      <c r="B232" s="80"/>
      <c r="C232" s="126"/>
      <c r="D232" s="65"/>
    </row>
    <row r="233" spans="1:7" ht="15.95" customHeight="1" x14ac:dyDescent="0.25">
      <c r="A233" s="77" t="s">
        <v>2012</v>
      </c>
      <c r="B233" s="80"/>
      <c r="C233" s="126"/>
      <c r="D233" s="65"/>
    </row>
    <row r="234" spans="1:7" ht="15.95" customHeight="1" x14ac:dyDescent="0.25">
      <c r="A234" s="77" t="s">
        <v>2013</v>
      </c>
      <c r="B234" s="80"/>
      <c r="C234" s="126"/>
      <c r="D234" s="65"/>
    </row>
    <row r="235" spans="1:7" ht="15.95" customHeight="1" x14ac:dyDescent="0.25">
      <c r="A235" s="83"/>
      <c r="B235" s="84" t="s">
        <v>2014</v>
      </c>
      <c r="C235" s="83" t="s">
        <v>1801</v>
      </c>
      <c r="D235" s="83" t="s">
        <v>1968</v>
      </c>
      <c r="E235" s="85"/>
      <c r="F235" s="83"/>
      <c r="G235" s="83"/>
    </row>
    <row r="236" spans="1:7" ht="15.95" customHeight="1" x14ac:dyDescent="0.25">
      <c r="A236" s="77" t="s">
        <v>2015</v>
      </c>
      <c r="B236" s="152" t="s">
        <v>985</v>
      </c>
      <c r="C236" s="195">
        <v>0</v>
      </c>
      <c r="D236" s="134">
        <v>0</v>
      </c>
    </row>
    <row r="237" spans="1:7" ht="15.95" customHeight="1" x14ac:dyDescent="0.25">
      <c r="A237" s="77" t="s">
        <v>2016</v>
      </c>
      <c r="B237" s="152" t="s">
        <v>985</v>
      </c>
      <c r="C237" s="195">
        <v>0</v>
      </c>
      <c r="D237" s="134">
        <v>0</v>
      </c>
    </row>
    <row r="238" spans="1:7" ht="15.95" customHeight="1" x14ac:dyDescent="0.25">
      <c r="A238" s="77" t="s">
        <v>2017</v>
      </c>
      <c r="B238" s="152" t="s">
        <v>985</v>
      </c>
      <c r="C238" s="195">
        <v>0</v>
      </c>
      <c r="D238" s="134">
        <v>0</v>
      </c>
    </row>
    <row r="239" spans="1:7" ht="15.95" customHeight="1" x14ac:dyDescent="0.25">
      <c r="A239" s="77" t="s">
        <v>2018</v>
      </c>
      <c r="B239" s="152" t="s">
        <v>985</v>
      </c>
      <c r="C239" s="195">
        <v>0</v>
      </c>
      <c r="D239" s="134">
        <v>0</v>
      </c>
    </row>
    <row r="240" spans="1:7" ht="15.95" customHeight="1" x14ac:dyDescent="0.25">
      <c r="A240" s="77" t="s">
        <v>2019</v>
      </c>
      <c r="B240" s="152" t="s">
        <v>985</v>
      </c>
      <c r="C240" s="195"/>
      <c r="D240" s="134"/>
    </row>
    <row r="241" spans="1:4" ht="15.95" customHeight="1" x14ac:dyDescent="0.25">
      <c r="A241" s="77" t="s">
        <v>2020</v>
      </c>
      <c r="B241" s="152" t="s">
        <v>985</v>
      </c>
      <c r="C241" s="195"/>
      <c r="D241" s="134"/>
    </row>
    <row r="242" spans="1:4" ht="15.95" customHeight="1" x14ac:dyDescent="0.25">
      <c r="A242" s="77" t="s">
        <v>2021</v>
      </c>
      <c r="B242" s="152" t="s">
        <v>985</v>
      </c>
      <c r="C242" s="195"/>
      <c r="D242" s="134"/>
    </row>
    <row r="243" spans="1:4" ht="15.95" customHeight="1" x14ac:dyDescent="0.25">
      <c r="A243" s="77" t="s">
        <v>2022</v>
      </c>
      <c r="B243" s="152" t="s">
        <v>985</v>
      </c>
      <c r="C243" s="195"/>
      <c r="D243" s="134"/>
    </row>
    <row r="244" spans="1:4" ht="15.95" customHeight="1" x14ac:dyDescent="0.25">
      <c r="A244" s="77" t="s">
        <v>2023</v>
      </c>
      <c r="B244" s="152" t="s">
        <v>985</v>
      </c>
      <c r="C244" s="195"/>
      <c r="D244" s="134"/>
    </row>
    <row r="245" spans="1:4" ht="15.95" customHeight="1" x14ac:dyDescent="0.25">
      <c r="A245" s="77" t="s">
        <v>2024</v>
      </c>
      <c r="B245" s="152" t="s">
        <v>985</v>
      </c>
      <c r="C245" s="195"/>
      <c r="D245" s="134"/>
    </row>
    <row r="246" spans="1:4" ht="15.95" customHeight="1" x14ac:dyDescent="0.25">
      <c r="A246" s="77" t="s">
        <v>2025</v>
      </c>
      <c r="B246" s="152" t="s">
        <v>985</v>
      </c>
      <c r="C246" s="195"/>
      <c r="D246" s="134"/>
    </row>
    <row r="247" spans="1:4" ht="15.95" customHeight="1" x14ac:dyDescent="0.25">
      <c r="A247" s="77" t="s">
        <v>2026</v>
      </c>
      <c r="B247" s="152" t="s">
        <v>985</v>
      </c>
      <c r="C247" s="195"/>
      <c r="D247" s="134"/>
    </row>
    <row r="248" spans="1:4" ht="15.95" customHeight="1" x14ac:dyDescent="0.25">
      <c r="A248" s="77" t="s">
        <v>2027</v>
      </c>
      <c r="B248" s="152" t="s">
        <v>985</v>
      </c>
      <c r="C248" s="195"/>
      <c r="D248" s="134"/>
    </row>
    <row r="249" spans="1:4" ht="15.95" customHeight="1" x14ac:dyDescent="0.25">
      <c r="A249" s="77" t="s">
        <v>2028</v>
      </c>
      <c r="B249" s="152" t="s">
        <v>985</v>
      </c>
      <c r="C249" s="195"/>
      <c r="D249" s="134"/>
    </row>
    <row r="250" spans="1:4" ht="15.95" customHeight="1" x14ac:dyDescent="0.25">
      <c r="A250" s="77" t="s">
        <v>2029</v>
      </c>
      <c r="B250" s="152" t="s">
        <v>985</v>
      </c>
      <c r="C250" s="195"/>
      <c r="D250" s="134"/>
    </row>
    <row r="251" spans="1:4" ht="15.95" customHeight="1" x14ac:dyDescent="0.25">
      <c r="A251" s="77" t="s">
        <v>2030</v>
      </c>
      <c r="B251" s="152" t="s">
        <v>985</v>
      </c>
      <c r="C251" s="195"/>
      <c r="D251" s="134"/>
    </row>
    <row r="252" spans="1:4" ht="15.95" customHeight="1" x14ac:dyDescent="0.25">
      <c r="A252" s="77" t="s">
        <v>2031</v>
      </c>
      <c r="B252" s="152" t="s">
        <v>985</v>
      </c>
      <c r="C252" s="195"/>
      <c r="D252" s="134"/>
    </row>
    <row r="253" spans="1:4" ht="15.95" customHeight="1" x14ac:dyDescent="0.25">
      <c r="A253" s="77" t="s">
        <v>2032</v>
      </c>
      <c r="B253" s="81"/>
      <c r="C253" s="81"/>
      <c r="D253" s="81"/>
    </row>
    <row r="254" spans="1:4" ht="15.95" customHeight="1" x14ac:dyDescent="0.25">
      <c r="A254" s="77" t="s">
        <v>2033</v>
      </c>
      <c r="B254" s="81"/>
      <c r="C254" s="81"/>
      <c r="D254" s="81"/>
    </row>
    <row r="255" spans="1:4" ht="15.95" customHeight="1" x14ac:dyDescent="0.25">
      <c r="A255" s="77" t="s">
        <v>2034</v>
      </c>
    </row>
    <row r="256" spans="1:4" ht="15.95" customHeight="1" x14ac:dyDescent="0.25">
      <c r="A256" s="77" t="s">
        <v>2035</v>
      </c>
    </row>
    <row r="257" spans="1:1" ht="15.95" customHeight="1" x14ac:dyDescent="0.25">
      <c r="A257" s="77" t="s">
        <v>2036</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4F72B-2627-4D55-B6FF-1C5B5601488B}">
  <sheetPr>
    <tabColor rgb="FFFFD320"/>
    <pageSetUpPr fitToPage="1"/>
  </sheetPr>
  <dimension ref="A1:AMJ41"/>
  <sheetViews>
    <sheetView zoomScaleNormal="100" workbookViewId="0"/>
  </sheetViews>
  <sheetFormatPr baseColWidth="10" defaultColWidth="11.42578125" defaultRowHeight="15" x14ac:dyDescent="0.25"/>
  <cols>
    <col min="1" max="1" width="46" style="289" customWidth="1"/>
    <col min="2" max="2" width="11.5703125" style="289" customWidth="1"/>
    <col min="3" max="3" width="15.7109375" style="369" customWidth="1"/>
    <col min="4" max="8" width="15.7109375" style="289" customWidth="1"/>
    <col min="9" max="9" width="16.7109375" style="289" customWidth="1"/>
    <col min="10" max="10" width="17.7109375" style="289" customWidth="1"/>
    <col min="11" max="11" width="27" style="289" customWidth="1"/>
    <col min="12" max="12" width="38.140625" style="289" customWidth="1"/>
    <col min="13" max="13" width="37.85546875" style="289" customWidth="1"/>
    <col min="14" max="1024" width="11.42578125" style="289" customWidth="1"/>
    <col min="1025" max="1026" width="11.42578125" style="370" customWidth="1"/>
    <col min="1027" max="16384" width="11.42578125" style="370"/>
  </cols>
  <sheetData>
    <row r="1" spans="1:12" ht="15.75" customHeight="1" thickBot="1" x14ac:dyDescent="0.3">
      <c r="A1" s="285" t="s">
        <v>3111</v>
      </c>
      <c r="B1" s="286" t="s">
        <v>3230</v>
      </c>
      <c r="C1" s="287"/>
      <c r="D1" s="286"/>
      <c r="E1" s="286"/>
      <c r="F1" s="286"/>
      <c r="G1" s="286"/>
      <c r="H1" s="288"/>
    </row>
    <row r="2" spans="1:12" ht="12.75" customHeight="1" x14ac:dyDescent="0.25">
      <c r="A2" s="290" t="s">
        <v>3112</v>
      </c>
      <c r="B2" s="291" t="s">
        <v>3113</v>
      </c>
      <c r="C2" s="292">
        <v>14718.325959920945</v>
      </c>
      <c r="D2" s="293" t="s">
        <v>3114</v>
      </c>
      <c r="E2" s="293"/>
      <c r="F2" s="293"/>
      <c r="G2" s="291" t="s">
        <v>3113</v>
      </c>
      <c r="H2" s="292">
        <v>11316</v>
      </c>
      <c r="K2" s="294"/>
      <c r="L2" s="294"/>
    </row>
    <row r="3" spans="1:12" ht="15" customHeight="1" x14ac:dyDescent="0.25">
      <c r="A3" s="295" t="s">
        <v>3115</v>
      </c>
      <c r="B3" s="291" t="s">
        <v>3116</v>
      </c>
      <c r="C3" s="292">
        <v>3.2337646235867625</v>
      </c>
      <c r="D3" s="398" t="s">
        <v>3117</v>
      </c>
      <c r="E3" s="391"/>
      <c r="F3" s="391"/>
      <c r="G3" s="296" t="s">
        <v>3116</v>
      </c>
      <c r="H3" s="292">
        <v>3.2786977585380379</v>
      </c>
      <c r="K3" s="297"/>
      <c r="L3" s="297"/>
    </row>
    <row r="4" spans="1:12" ht="15" customHeight="1" x14ac:dyDescent="0.25">
      <c r="A4" s="295" t="s">
        <v>3118</v>
      </c>
      <c r="B4" s="296" t="s">
        <v>3119</v>
      </c>
      <c r="C4" s="298">
        <v>100</v>
      </c>
      <c r="D4" s="398" t="s">
        <v>3120</v>
      </c>
      <c r="E4" s="391"/>
      <c r="F4" s="391"/>
      <c r="G4" s="291" t="s">
        <v>3121</v>
      </c>
      <c r="H4" s="299" t="s">
        <v>3122</v>
      </c>
      <c r="K4" s="300"/>
      <c r="L4" s="300"/>
    </row>
    <row r="5" spans="1:12" ht="15" customHeight="1" x14ac:dyDescent="0.25">
      <c r="A5" s="295" t="s">
        <v>3123</v>
      </c>
      <c r="B5" s="301"/>
      <c r="C5" s="299" t="s">
        <v>3122</v>
      </c>
      <c r="D5" s="398" t="s">
        <v>3124</v>
      </c>
      <c r="E5" s="391"/>
      <c r="F5" s="391"/>
      <c r="G5" s="296" t="s">
        <v>3125</v>
      </c>
      <c r="H5" s="302">
        <v>12</v>
      </c>
      <c r="K5" s="300"/>
      <c r="L5" s="300"/>
    </row>
    <row r="6" spans="1:12" ht="15" customHeight="1" x14ac:dyDescent="0.25">
      <c r="A6" s="295" t="s">
        <v>3126</v>
      </c>
      <c r="B6" s="291" t="s">
        <v>3121</v>
      </c>
      <c r="C6" s="299" t="s">
        <v>3127</v>
      </c>
      <c r="D6" s="398" t="s">
        <v>3128</v>
      </c>
      <c r="E6" s="391"/>
      <c r="F6" s="391"/>
      <c r="G6" s="296" t="s">
        <v>3121</v>
      </c>
      <c r="H6" s="303" t="s">
        <v>3122</v>
      </c>
      <c r="K6" s="300"/>
      <c r="L6" s="300"/>
    </row>
    <row r="7" spans="1:12" ht="15" customHeight="1" thickBot="1" x14ac:dyDescent="0.3">
      <c r="A7" s="304" t="s">
        <v>3129</v>
      </c>
      <c r="B7" s="296" t="s">
        <v>3119</v>
      </c>
      <c r="C7" s="299" t="s">
        <v>3127</v>
      </c>
      <c r="D7" s="399" t="s">
        <v>3130</v>
      </c>
      <c r="E7" s="396"/>
      <c r="F7" s="396"/>
      <c r="G7" s="305" t="s">
        <v>3121</v>
      </c>
      <c r="H7" s="306" t="s">
        <v>3127</v>
      </c>
      <c r="K7" s="300"/>
      <c r="L7" s="300"/>
    </row>
    <row r="8" spans="1:12" ht="15" customHeight="1" thickBot="1" x14ac:dyDescent="0.3">
      <c r="A8" s="307" t="s">
        <v>3131</v>
      </c>
      <c r="B8" s="291" t="s">
        <v>3119</v>
      </c>
      <c r="C8" s="308" t="s">
        <v>3132</v>
      </c>
      <c r="D8" s="309"/>
      <c r="E8" s="309"/>
      <c r="F8" s="309"/>
      <c r="G8" s="309"/>
      <c r="H8" s="309"/>
      <c r="K8" s="300"/>
      <c r="L8" s="300"/>
    </row>
    <row r="9" spans="1:12" ht="15" customHeight="1" thickBot="1" x14ac:dyDescent="0.3">
      <c r="A9" s="295" t="s">
        <v>3133</v>
      </c>
      <c r="B9" s="291" t="s">
        <v>3121</v>
      </c>
      <c r="C9" s="299" t="s">
        <v>3127</v>
      </c>
      <c r="D9" s="400" t="s">
        <v>3134</v>
      </c>
      <c r="E9" s="401"/>
      <c r="F9" s="401"/>
      <c r="G9" s="310" t="s">
        <v>3113</v>
      </c>
      <c r="H9" s="311">
        <v>1988.2895256899997</v>
      </c>
    </row>
    <row r="10" spans="1:12" ht="15" customHeight="1" thickBot="1" x14ac:dyDescent="0.3">
      <c r="A10" s="295" t="s">
        <v>3135</v>
      </c>
      <c r="B10" s="291" t="s">
        <v>3121</v>
      </c>
      <c r="C10" s="299" t="s">
        <v>3127</v>
      </c>
      <c r="D10" s="309"/>
      <c r="E10" s="309"/>
      <c r="F10" s="309"/>
      <c r="G10" s="309"/>
      <c r="H10" s="309"/>
    </row>
    <row r="11" spans="1:12" ht="15" customHeight="1" x14ac:dyDescent="0.25">
      <c r="A11" s="304" t="s">
        <v>3136</v>
      </c>
      <c r="B11" s="296" t="s">
        <v>3137</v>
      </c>
      <c r="C11" s="299" t="s">
        <v>3127</v>
      </c>
      <c r="D11" s="312"/>
      <c r="E11" s="313"/>
      <c r="F11" s="314" t="s">
        <v>829</v>
      </c>
      <c r="G11" s="315" t="s">
        <v>820</v>
      </c>
      <c r="H11" s="316" t="s">
        <v>822</v>
      </c>
      <c r="I11" s="317"/>
      <c r="J11" s="318"/>
      <c r="K11" s="319"/>
    </row>
    <row r="12" spans="1:12" ht="15" customHeight="1" x14ac:dyDescent="0.25">
      <c r="A12" s="295" t="s">
        <v>3138</v>
      </c>
      <c r="B12" s="291" t="s">
        <v>3121</v>
      </c>
      <c r="C12" s="299" t="s">
        <v>3127</v>
      </c>
      <c r="D12" s="393" t="s">
        <v>3139</v>
      </c>
      <c r="E12" s="391"/>
      <c r="F12" s="392"/>
      <c r="G12" s="320">
        <v>14664</v>
      </c>
      <c r="H12" s="321">
        <v>937</v>
      </c>
    </row>
    <row r="13" spans="1:12" ht="15" customHeight="1" thickBot="1" x14ac:dyDescent="0.3">
      <c r="A13" s="322" t="s">
        <v>3140</v>
      </c>
      <c r="B13" s="323" t="s">
        <v>3113</v>
      </c>
      <c r="C13" s="292">
        <v>8073.1779276473699</v>
      </c>
      <c r="D13" s="324" t="s">
        <v>3141</v>
      </c>
      <c r="E13" s="325"/>
      <c r="F13" s="326"/>
      <c r="G13" s="320">
        <v>17192</v>
      </c>
      <c r="H13" s="321">
        <v>1445</v>
      </c>
    </row>
    <row r="14" spans="1:12" ht="15" customHeight="1" thickBot="1" x14ac:dyDescent="0.3">
      <c r="A14" s="327" t="s">
        <v>3142</v>
      </c>
      <c r="B14" s="314" t="s">
        <v>3143</v>
      </c>
      <c r="C14" s="328">
        <v>744</v>
      </c>
      <c r="D14" s="394" t="s">
        <v>3144</v>
      </c>
      <c r="E14" s="391"/>
      <c r="F14" s="392"/>
      <c r="G14" s="320">
        <v>17583</v>
      </c>
      <c r="H14" s="321">
        <v>1667</v>
      </c>
      <c r="I14" s="329"/>
      <c r="J14" s="329"/>
    </row>
    <row r="15" spans="1:12" ht="19.5" customHeight="1" x14ac:dyDescent="0.25">
      <c r="A15" s="330" t="s">
        <v>3145</v>
      </c>
      <c r="B15" s="314"/>
      <c r="C15" s="331"/>
      <c r="D15" s="394" t="s">
        <v>3146</v>
      </c>
      <c r="E15" s="391"/>
      <c r="F15" s="392"/>
      <c r="G15" s="332">
        <v>965.26377995234498</v>
      </c>
      <c r="H15" s="333"/>
    </row>
    <row r="16" spans="1:12" ht="15.75" customHeight="1" thickBot="1" x14ac:dyDescent="0.3">
      <c r="A16" s="334" t="s">
        <v>3147</v>
      </c>
      <c r="B16" s="291" t="s">
        <v>3113</v>
      </c>
      <c r="C16" s="335">
        <v>0</v>
      </c>
      <c r="D16" s="395" t="s">
        <v>3148</v>
      </c>
      <c r="E16" s="396"/>
      <c r="F16" s="397"/>
      <c r="G16" s="336">
        <v>3171.1990123141054</v>
      </c>
      <c r="H16" s="309"/>
    </row>
    <row r="17" spans="1:12" ht="12.75" customHeight="1" thickBot="1" x14ac:dyDescent="0.3">
      <c r="A17" s="337" t="s">
        <v>3149</v>
      </c>
      <c r="B17" s="323" t="s">
        <v>3113</v>
      </c>
      <c r="C17" s="335">
        <v>914</v>
      </c>
      <c r="D17" s="338"/>
      <c r="E17" s="338"/>
      <c r="F17" s="338"/>
      <c r="G17" s="338" t="s">
        <v>829</v>
      </c>
      <c r="H17" s="309"/>
    </row>
    <row r="18" spans="1:12" ht="15" customHeight="1" x14ac:dyDescent="0.25">
      <c r="A18" s="327" t="s">
        <v>3150</v>
      </c>
      <c r="B18" s="314" t="s">
        <v>3151</v>
      </c>
      <c r="C18" s="339" t="s">
        <v>640</v>
      </c>
      <c r="D18" s="340"/>
      <c r="E18" s="340"/>
      <c r="F18" s="340"/>
      <c r="G18" s="340"/>
      <c r="H18" s="333"/>
      <c r="I18" s="329"/>
      <c r="J18" s="329"/>
    </row>
    <row r="19" spans="1:12" ht="12.75" customHeight="1" x14ac:dyDescent="0.25">
      <c r="A19" s="295" t="s">
        <v>3152</v>
      </c>
      <c r="B19" s="291" t="s">
        <v>3153</v>
      </c>
      <c r="C19" s="341" t="s">
        <v>640</v>
      </c>
      <c r="D19" s="340"/>
      <c r="E19" s="340"/>
      <c r="F19" s="340"/>
      <c r="G19" s="340"/>
      <c r="H19" s="333"/>
    </row>
    <row r="20" spans="1:12" ht="12.75" customHeight="1" thickBot="1" x14ac:dyDescent="0.3">
      <c r="A20" s="337" t="s">
        <v>3154</v>
      </c>
      <c r="B20" s="323" t="s">
        <v>3113</v>
      </c>
      <c r="C20" s="342"/>
      <c r="D20" s="338"/>
      <c r="E20" s="338"/>
      <c r="F20" s="338"/>
      <c r="G20" s="340"/>
      <c r="H20" s="333"/>
      <c r="I20" s="329"/>
      <c r="J20" s="329"/>
    </row>
    <row r="21" spans="1:12" ht="15" customHeight="1" x14ac:dyDescent="0.25">
      <c r="A21" s="343" t="s">
        <v>3155</v>
      </c>
      <c r="B21" s="344" t="s">
        <v>3113</v>
      </c>
      <c r="C21" s="345" t="s">
        <v>3156</v>
      </c>
      <c r="D21" s="346" t="s">
        <v>3157</v>
      </c>
      <c r="E21" s="347"/>
      <c r="F21" s="347"/>
      <c r="G21" s="309"/>
      <c r="H21" s="309"/>
    </row>
    <row r="22" spans="1:12" ht="15" customHeight="1" x14ac:dyDescent="0.25">
      <c r="A22" s="348" t="s">
        <v>281</v>
      </c>
      <c r="B22" s="349"/>
      <c r="C22" s="350">
        <v>11316</v>
      </c>
      <c r="D22" s="299">
        <v>13345.039531879935</v>
      </c>
      <c r="E22" s="347"/>
      <c r="F22" s="347"/>
      <c r="G22" s="309"/>
      <c r="H22" s="309"/>
    </row>
    <row r="23" spans="1:12" ht="12.75" customHeight="1" x14ac:dyDescent="0.25">
      <c r="A23" s="351" t="s">
        <v>455</v>
      </c>
      <c r="B23" s="296"/>
      <c r="C23" s="350" t="s">
        <v>3158</v>
      </c>
      <c r="D23" s="299" t="s">
        <v>3158</v>
      </c>
      <c r="E23" s="352"/>
      <c r="F23" s="352"/>
      <c r="G23" s="353"/>
      <c r="H23" s="309"/>
    </row>
    <row r="24" spans="1:12" ht="12.75" customHeight="1" x14ac:dyDescent="0.25">
      <c r="A24" s="351" t="s">
        <v>459</v>
      </c>
      <c r="B24" s="296"/>
      <c r="C24" s="350" t="s">
        <v>3158</v>
      </c>
      <c r="D24" s="299" t="s">
        <v>3158</v>
      </c>
      <c r="E24" s="352"/>
      <c r="F24" s="352"/>
      <c r="G24" s="338"/>
      <c r="H24" s="309"/>
    </row>
    <row r="25" spans="1:12" ht="12.75" customHeight="1" x14ac:dyDescent="0.25">
      <c r="A25" s="354" t="s">
        <v>461</v>
      </c>
      <c r="B25" s="296"/>
      <c r="C25" s="350">
        <v>0</v>
      </c>
      <c r="D25" s="299">
        <v>25.368603642671292</v>
      </c>
      <c r="E25" s="352"/>
      <c r="F25" s="352"/>
      <c r="G25" s="355"/>
      <c r="H25" s="309"/>
    </row>
    <row r="26" spans="1:12" ht="15.75" customHeight="1" x14ac:dyDescent="0.25">
      <c r="A26" s="354" t="s">
        <v>463</v>
      </c>
      <c r="B26" s="296"/>
      <c r="C26" s="350" t="s">
        <v>3158</v>
      </c>
      <c r="D26" s="299" t="s">
        <v>3158</v>
      </c>
      <c r="E26" s="352"/>
      <c r="F26" s="352"/>
      <c r="G26" s="355"/>
      <c r="H26" s="309"/>
    </row>
    <row r="27" spans="1:12" ht="12.75" customHeight="1" x14ac:dyDescent="0.25">
      <c r="A27" s="354" t="s">
        <v>465</v>
      </c>
      <c r="B27" s="296"/>
      <c r="C27" s="350" t="s">
        <v>3158</v>
      </c>
      <c r="D27" s="299" t="s">
        <v>3158</v>
      </c>
      <c r="E27" s="352"/>
      <c r="F27" s="352"/>
      <c r="G27" s="355"/>
      <c r="H27" s="309"/>
    </row>
    <row r="28" spans="1:12" ht="12.75" customHeight="1" x14ac:dyDescent="0.25">
      <c r="A28" s="354" t="s">
        <v>467</v>
      </c>
      <c r="B28" s="296"/>
      <c r="C28" s="350">
        <v>0</v>
      </c>
      <c r="D28" s="299">
        <v>1347.9178243983383</v>
      </c>
      <c r="E28" s="352"/>
      <c r="F28" s="352"/>
      <c r="G28" s="355"/>
      <c r="H28" s="309"/>
    </row>
    <row r="29" spans="1:12" ht="12.75" customHeight="1" x14ac:dyDescent="0.25">
      <c r="A29" s="354" t="s">
        <v>469</v>
      </c>
      <c r="B29" s="296"/>
      <c r="C29" s="350" t="s">
        <v>3158</v>
      </c>
      <c r="D29" s="299" t="s">
        <v>3158</v>
      </c>
      <c r="E29" s="352"/>
      <c r="F29" s="352"/>
      <c r="G29" s="355" t="s">
        <v>829</v>
      </c>
      <c r="H29" s="333"/>
      <c r="K29" s="329"/>
      <c r="L29" s="329"/>
    </row>
    <row r="30" spans="1:12" ht="15" customHeight="1" x14ac:dyDescent="0.25">
      <c r="A30" s="354" t="s">
        <v>473</v>
      </c>
      <c r="B30" s="296"/>
      <c r="C30" s="350">
        <v>0</v>
      </c>
      <c r="D30" s="299">
        <v>0</v>
      </c>
      <c r="E30" s="352"/>
      <c r="F30" s="352"/>
      <c r="G30" s="356"/>
      <c r="H30" s="309"/>
      <c r="J30" s="317"/>
      <c r="K30" s="318"/>
    </row>
    <row r="31" spans="1:12" ht="12.75" customHeight="1" x14ac:dyDescent="0.25">
      <c r="A31" s="354" t="s">
        <v>476</v>
      </c>
      <c r="B31" s="296"/>
      <c r="C31" s="350" t="s">
        <v>3158</v>
      </c>
      <c r="D31" s="299" t="s">
        <v>3158</v>
      </c>
      <c r="E31" s="352"/>
      <c r="F31" s="352"/>
      <c r="G31" s="338"/>
      <c r="H31" s="309"/>
      <c r="J31" s="297"/>
      <c r="K31" s="318"/>
    </row>
    <row r="32" spans="1:12" ht="12.75" customHeight="1" x14ac:dyDescent="0.25">
      <c r="A32" s="354" t="s">
        <v>481</v>
      </c>
      <c r="B32" s="296"/>
      <c r="C32" s="350" t="s">
        <v>3158</v>
      </c>
      <c r="D32" s="299" t="s">
        <v>3158</v>
      </c>
      <c r="E32" s="352"/>
      <c r="F32" s="352"/>
      <c r="G32" s="338"/>
      <c r="H32" s="309"/>
    </row>
    <row r="33" spans="1:12" ht="12.75" customHeight="1" x14ac:dyDescent="0.25">
      <c r="A33" s="357" t="s">
        <v>485</v>
      </c>
      <c r="B33" s="358"/>
      <c r="C33" s="359">
        <v>0</v>
      </c>
      <c r="D33" s="360">
        <v>0</v>
      </c>
      <c r="E33" s="352"/>
      <c r="F33" s="352"/>
      <c r="G33" s="338"/>
      <c r="H33" s="309"/>
    </row>
    <row r="34" spans="1:12" ht="12.75" customHeight="1" x14ac:dyDescent="0.25">
      <c r="A34" s="361" t="s">
        <v>3159</v>
      </c>
      <c r="B34" s="362"/>
      <c r="C34" s="363" t="s">
        <v>3160</v>
      </c>
      <c r="D34" s="363" t="s">
        <v>3161</v>
      </c>
      <c r="E34" s="363" t="s">
        <v>3162</v>
      </c>
      <c r="F34" s="363" t="s">
        <v>3163</v>
      </c>
      <c r="G34" s="363" t="s">
        <v>3164</v>
      </c>
      <c r="H34" s="309"/>
    </row>
    <row r="35" spans="1:12" ht="12.75" customHeight="1" x14ac:dyDescent="0.25">
      <c r="A35" s="361" t="s">
        <v>3165</v>
      </c>
      <c r="B35" s="362"/>
      <c r="C35" s="363" t="s">
        <v>3158</v>
      </c>
      <c r="D35" s="363" t="s">
        <v>3166</v>
      </c>
      <c r="E35" s="363" t="s">
        <v>3158</v>
      </c>
      <c r="F35" s="363" t="s">
        <v>3158</v>
      </c>
      <c r="G35" s="363" t="s">
        <v>3158</v>
      </c>
      <c r="H35" s="309"/>
    </row>
    <row r="36" spans="1:12" ht="15" customHeight="1" x14ac:dyDescent="0.25">
      <c r="A36" s="364" t="s">
        <v>3167</v>
      </c>
      <c r="B36" s="365"/>
      <c r="C36" s="366" t="s">
        <v>3168</v>
      </c>
      <c r="D36" s="366" t="s">
        <v>3169</v>
      </c>
      <c r="E36" s="366" t="s">
        <v>3170</v>
      </c>
      <c r="F36" s="366" t="s">
        <v>3171</v>
      </c>
      <c r="G36" s="366" t="s">
        <v>3172</v>
      </c>
      <c r="H36" s="309"/>
      <c r="K36" s="367"/>
    </row>
    <row r="37" spans="1:12" ht="12.75" customHeight="1" x14ac:dyDescent="0.25">
      <c r="A37" s="332"/>
      <c r="B37" s="368" t="s">
        <v>3113</v>
      </c>
      <c r="C37" s="332">
        <v>972.07365425374951</v>
      </c>
      <c r="D37" s="332">
        <v>1591.0817505859272</v>
      </c>
      <c r="E37" s="332">
        <v>1274.0146480476678</v>
      </c>
      <c r="F37" s="332">
        <v>1380.4953787913896</v>
      </c>
      <c r="G37" s="332">
        <v>8586.660528242277</v>
      </c>
      <c r="H37" s="309"/>
    </row>
    <row r="38" spans="1:12" ht="19.5" customHeight="1" x14ac:dyDescent="0.25">
      <c r="A38" s="364" t="s">
        <v>3173</v>
      </c>
      <c r="B38" s="365"/>
      <c r="C38" s="366" t="s">
        <v>3174</v>
      </c>
      <c r="D38" s="366" t="s">
        <v>3175</v>
      </c>
      <c r="E38" s="366" t="s">
        <v>3176</v>
      </c>
      <c r="F38" s="366" t="s">
        <v>3177</v>
      </c>
      <c r="G38" s="366" t="s">
        <v>3178</v>
      </c>
      <c r="H38" s="366" t="s">
        <v>3179</v>
      </c>
      <c r="L38" s="329"/>
    </row>
    <row r="39" spans="1:12" ht="15" customHeight="1" x14ac:dyDescent="0.25">
      <c r="A39" s="332"/>
      <c r="B39" s="368" t="s">
        <v>3113</v>
      </c>
      <c r="C39" s="332">
        <v>2155.6581895123977</v>
      </c>
      <c r="D39" s="332">
        <v>2224.9264538191501</v>
      </c>
      <c r="E39" s="332">
        <v>1847.4909269613829</v>
      </c>
      <c r="F39" s="332">
        <v>2605.4991303444663</v>
      </c>
      <c r="G39" s="332">
        <v>3611.6238171248351</v>
      </c>
      <c r="H39" s="332">
        <v>1359.1274421587773</v>
      </c>
    </row>
    <row r="41" spans="1:12" x14ac:dyDescent="0.25">
      <c r="A41" s="289" t="s">
        <v>3180</v>
      </c>
    </row>
  </sheetData>
  <mergeCells count="10">
    <mergeCell ref="D12:F12"/>
    <mergeCell ref="D14:F14"/>
    <mergeCell ref="D15:F15"/>
    <mergeCell ref="D16:F16"/>
    <mergeCell ref="D3:F3"/>
    <mergeCell ref="D4:F4"/>
    <mergeCell ref="D5:F5"/>
    <mergeCell ref="D6:F6"/>
    <mergeCell ref="D7:F7"/>
    <mergeCell ref="D9:F9"/>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2</vt:i4>
      </vt:variant>
    </vt:vector>
  </HeadingPairs>
  <TitlesOfParts>
    <vt:vector size="18" baseType="lpstr">
      <vt:lpstr>Disclaimer</vt:lpstr>
      <vt:lpstr>Introduction</vt:lpstr>
      <vt:lpstr>Completion Instructions</vt:lpstr>
      <vt:lpstr>FAQ</vt:lpstr>
      <vt:lpstr>A. HTT General</vt:lpstr>
      <vt:lpstr>B1. HTT Mortgage Assets</vt:lpstr>
      <vt:lpstr>B2. HTT Public Sector Assets</vt:lpstr>
      <vt:lpstr>B3. HTT Shipping Assets</vt:lpstr>
      <vt:lpstr>erweitertes vdp-Template</vt:lpstr>
      <vt:lpstr>extended vdp-Template</vt:lpstr>
      <vt:lpstr>C. HTT Harmonised Glossary</vt:lpstr>
      <vt:lpstr>E. Optional ECB-ECAIs data</vt:lpstr>
      <vt:lpstr>F1. Sustainable M data</vt:lpstr>
      <vt:lpstr>F2. Sustainable PS data</vt:lpstr>
      <vt:lpstr>E.g. General</vt:lpstr>
      <vt:lpstr>E.g. Other</vt:lpstr>
      <vt:lpstr>'erweitertes vdp-Template'!Druckbereich</vt:lpstr>
      <vt:lpstr>'extended vdp-Template'!Druckbereich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Ossenkop, Thorsten</cp:lastModifiedBy>
  <dcterms:created xsi:type="dcterms:W3CDTF">2025-09-04T15:20:53Z</dcterms:created>
  <dcterms:modified xsi:type="dcterms:W3CDTF">2026-07-09T09:07:23Z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