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BE020_Funktion\107600_IR\Geschäftsbericht\Geschäftsberichte\Geschäftsbericht 2019\Internet\"/>
    </mc:Choice>
  </mc:AlternateContent>
  <bookViews>
    <workbookView xWindow="-15" yWindow="345" windowWidth="19320" windowHeight="11535" tabRatio="842"/>
  </bookViews>
  <sheets>
    <sheet name="Übersicht" sheetId="9" r:id="rId1"/>
    <sheet name="GuV" sheetId="2" r:id="rId2"/>
    <sheet name="Gesamtergebnisrechnung" sheetId="10" r:id="rId3"/>
    <sheet name="Bilanz" sheetId="8" r:id="rId4"/>
    <sheet name="EK Veränderungsrechnung" sheetId="11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Bilanz!$A$1:$E$67</definedName>
    <definedName name="_xlnm.Print_Area" localSheetId="2">Gesamtergebnisrechnung!$A$1:$D$30</definedName>
    <definedName name="_xlnm.Print_Area" localSheetId="1">GuV!$A$1:$E$31</definedName>
    <definedName name="_xlnm.Print_Area" localSheetId="0">Übersicht!$A$1:$D$51</definedName>
    <definedName name="howToChange" localSheetId="3">#REF!</definedName>
    <definedName name="howToChange">#REF!</definedName>
    <definedName name="howToCheck" localSheetId="3">#REF!</definedName>
    <definedName name="howToCheck">#REF!</definedName>
    <definedName name="InfoPane" localSheetId="3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16" i="10" l="1"/>
  <c r="C45" i="11" l="1"/>
  <c r="J34" i="11" l="1"/>
  <c r="J40" i="11"/>
  <c r="C36" i="11"/>
  <c r="D36" i="11"/>
  <c r="E36" i="11"/>
  <c r="F36" i="11"/>
  <c r="H36" i="11"/>
  <c r="I36" i="11"/>
  <c r="B36" i="11"/>
  <c r="J19" i="11"/>
  <c r="E59" i="8"/>
  <c r="D14" i="10"/>
  <c r="D26" i="9"/>
  <c r="E22" i="2"/>
  <c r="E14" i="2"/>
  <c r="D16" i="9"/>
  <c r="D8" i="9"/>
  <c r="E46" i="8" l="1"/>
  <c r="G42" i="11" l="1"/>
  <c r="J42" i="11" s="1"/>
  <c r="D44" i="11"/>
  <c r="D45" i="11" s="1"/>
  <c r="J47" i="11"/>
  <c r="J46" i="11"/>
  <c r="I44" i="11"/>
  <c r="I45" i="11" s="1"/>
  <c r="H44" i="11"/>
  <c r="H45" i="11" s="1"/>
  <c r="F44" i="11"/>
  <c r="F45" i="11" s="1"/>
  <c r="E44" i="11"/>
  <c r="E45" i="11" s="1"/>
  <c r="C44" i="11"/>
  <c r="B44" i="11"/>
  <c r="B45" i="11" s="1"/>
  <c r="G43" i="11"/>
  <c r="J43" i="11" s="1"/>
  <c r="G41" i="11"/>
  <c r="J41" i="11" s="1"/>
  <c r="G39" i="11"/>
  <c r="J39" i="11" s="1"/>
  <c r="G38" i="11"/>
  <c r="J38" i="11" s="1"/>
  <c r="G37" i="11"/>
  <c r="J37" i="11" s="1"/>
  <c r="G35" i="11"/>
  <c r="J33" i="11"/>
  <c r="J21" i="11"/>
  <c r="J20" i="11"/>
  <c r="G16" i="11"/>
  <c r="J16" i="11" s="1"/>
  <c r="G15" i="11"/>
  <c r="J15" i="11" s="1"/>
  <c r="G14" i="11"/>
  <c r="J14" i="11" s="1"/>
  <c r="G13" i="11"/>
  <c r="J13" i="11" s="1"/>
  <c r="G12" i="11"/>
  <c r="J12" i="11" s="1"/>
  <c r="G11" i="11"/>
  <c r="G10" i="11"/>
  <c r="G8" i="11"/>
  <c r="C17" i="11"/>
  <c r="C18" i="11" s="1"/>
  <c r="D17" i="11"/>
  <c r="D18" i="11" s="1"/>
  <c r="E18" i="11"/>
  <c r="F17" i="11"/>
  <c r="F18" i="11" s="1"/>
  <c r="H17" i="11"/>
  <c r="H18" i="11" s="1"/>
  <c r="I17" i="11"/>
  <c r="I18" i="11" s="1"/>
  <c r="B17" i="11"/>
  <c r="B18" i="11" s="1"/>
  <c r="H22" i="11" l="1"/>
  <c r="J35" i="11"/>
  <c r="G36" i="11"/>
  <c r="I48" i="11"/>
  <c r="C48" i="11"/>
  <c r="E48" i="11"/>
  <c r="G44" i="11"/>
  <c r="J44" i="11" s="1"/>
  <c r="D48" i="11"/>
  <c r="F48" i="11"/>
  <c r="B48" i="11"/>
  <c r="J36" i="11"/>
  <c r="H48" i="11"/>
  <c r="G17" i="11"/>
  <c r="J11" i="11"/>
  <c r="J10" i="11"/>
  <c r="J8" i="11"/>
  <c r="C9" i="11"/>
  <c r="C22" i="11" s="1"/>
  <c r="D9" i="11"/>
  <c r="D22" i="11" s="1"/>
  <c r="E9" i="11"/>
  <c r="E22" i="11" s="1"/>
  <c r="F9" i="11"/>
  <c r="F22" i="11" s="1"/>
  <c r="H9" i="11"/>
  <c r="I9" i="11"/>
  <c r="I22" i="11" s="1"/>
  <c r="B9" i="11"/>
  <c r="B22" i="11" s="1"/>
  <c r="D8" i="10"/>
  <c r="C11" i="10"/>
  <c r="C20" i="10"/>
  <c r="B20" i="10"/>
  <c r="B11" i="10"/>
  <c r="E43" i="8"/>
  <c r="E44" i="8"/>
  <c r="E45" i="8"/>
  <c r="E47" i="8"/>
  <c r="E48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0" i="2"/>
  <c r="D21" i="2"/>
  <c r="C21" i="2"/>
  <c r="C24" i="2" s="1"/>
  <c r="E13" i="2"/>
  <c r="E15" i="2"/>
  <c r="E16" i="2"/>
  <c r="E17" i="2"/>
  <c r="E18" i="2"/>
  <c r="E19" i="2"/>
  <c r="G48" i="11" l="1"/>
  <c r="J48" i="11" s="1"/>
  <c r="G45" i="11"/>
  <c r="J45" i="11" s="1"/>
  <c r="G18" i="11"/>
  <c r="J18" i="11" s="1"/>
  <c r="J17" i="11"/>
  <c r="B21" i="10"/>
  <c r="B22" i="10" s="1"/>
  <c r="E21" i="2"/>
  <c r="C21" i="10"/>
  <c r="C22" i="10" s="1"/>
  <c r="D24" i="2"/>
  <c r="E11" i="2"/>
  <c r="E12" i="2"/>
  <c r="D12" i="9"/>
  <c r="D11" i="9" l="1"/>
  <c r="D10" i="9"/>
  <c r="D39" i="9"/>
  <c r="D40" i="9"/>
  <c r="G7" i="11" l="1"/>
  <c r="D20" i="10"/>
  <c r="D19" i="10"/>
  <c r="D18" i="10"/>
  <c r="D15" i="10"/>
  <c r="D10" i="10"/>
  <c r="D9" i="10"/>
  <c r="D7" i="10"/>
  <c r="D5" i="10"/>
  <c r="D45" i="9"/>
  <c r="D44" i="9"/>
  <c r="D43" i="9"/>
  <c r="D42" i="9"/>
  <c r="D41" i="9"/>
  <c r="D34" i="9"/>
  <c r="D33" i="9"/>
  <c r="D32" i="9"/>
  <c r="D31" i="9"/>
  <c r="D25" i="9"/>
  <c r="D20" i="9"/>
  <c r="D19" i="9"/>
  <c r="D18" i="9"/>
  <c r="D17" i="9"/>
  <c r="D15" i="9"/>
  <c r="D14" i="9"/>
  <c r="D13" i="9"/>
  <c r="D9" i="9"/>
  <c r="D7" i="9"/>
  <c r="D6" i="9"/>
  <c r="D5" i="9"/>
  <c r="E58" i="8"/>
  <c r="D57" i="8"/>
  <c r="C57" i="8"/>
  <c r="E56" i="8"/>
  <c r="E55" i="8"/>
  <c r="E54" i="8"/>
  <c r="E53" i="8"/>
  <c r="E52" i="8"/>
  <c r="E50" i="8"/>
  <c r="E49" i="8"/>
  <c r="E42" i="8"/>
  <c r="E41" i="8"/>
  <c r="E40" i="8"/>
  <c r="E39" i="8"/>
  <c r="E38" i="8"/>
  <c r="E37" i="8"/>
  <c r="E36" i="8"/>
  <c r="E34" i="8"/>
  <c r="E28" i="8"/>
  <c r="E14" i="8"/>
  <c r="E13" i="8"/>
  <c r="E12" i="8"/>
  <c r="E11" i="8"/>
  <c r="E10" i="8"/>
  <c r="E9" i="8"/>
  <c r="E8" i="8"/>
  <c r="E7" i="8"/>
  <c r="E6" i="8"/>
  <c r="E5" i="8"/>
  <c r="G9" i="11" l="1"/>
  <c r="G22" i="11" s="1"/>
  <c r="J22" i="11" s="1"/>
  <c r="D11" i="10"/>
  <c r="D60" i="8"/>
  <c r="D61" i="8"/>
  <c r="C60" i="8"/>
  <c r="J7" i="11"/>
  <c r="E57" i="8"/>
  <c r="J9" i="11" l="1"/>
  <c r="E60" i="8"/>
  <c r="E61" i="8"/>
  <c r="D21" i="10"/>
  <c r="D22" i="10"/>
  <c r="E7" i="2"/>
  <c r="C27" i="2"/>
  <c r="D27" i="2" l="1"/>
  <c r="E25" i="2" l="1"/>
  <c r="E23" i="2" l="1"/>
  <c r="E10" i="2"/>
  <c r="E8" i="2"/>
  <c r="E6" i="2"/>
  <c r="E5" i="2"/>
  <c r="E9" i="2" l="1"/>
  <c r="E24" i="2"/>
  <c r="E27" i="2" l="1"/>
</calcChain>
</file>

<file path=xl/sharedStrings.xml><?xml version="1.0" encoding="utf-8"?>
<sst xmlns="http://schemas.openxmlformats.org/spreadsheetml/2006/main" count="300" uniqueCount="165">
  <si>
    <t>(in Mio €)</t>
  </si>
  <si>
    <t>(in %)</t>
  </si>
  <si>
    <t>Zinsüberschuss</t>
  </si>
  <si>
    <t>Provisionsüberschuss</t>
  </si>
  <si>
    <t>Sonstiges betriebliches Ergebnis</t>
  </si>
  <si>
    <t xml:space="preserve">Ergebnis vor Steuern </t>
  </si>
  <si>
    <t>Konzernergebnis</t>
  </si>
  <si>
    <t>Bilanzsumme</t>
  </si>
  <si>
    <t>NORD/LB Konzern - Gewinn- und Verlustrechnung</t>
  </si>
  <si>
    <t>Veränderung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</si>
  <si>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</si>
  <si>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</si>
  <si>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Ergebnis aus Anteilen an Unternehmen</t>
  </si>
  <si>
    <t>31.12.</t>
  </si>
  <si>
    <t>Aktiva</t>
  </si>
  <si>
    <t>Notes</t>
  </si>
  <si>
    <t>Barreserve</t>
  </si>
  <si>
    <t>Ausgleichsposten für im Portfolio-Fair-Value-Hedge abgesicherte Finanzinstrumente</t>
  </si>
  <si>
    <t>Positive Fair Values aus Hedge-Accounting-Derivaten</t>
  </si>
  <si>
    <t>Nach der Equity-Methode bilanzierte Anteile an Unternehmen</t>
  </si>
  <si>
    <t>Sachanlagen</t>
  </si>
  <si>
    <t>Als Finanzinvestition gehaltene Immobilien</t>
  </si>
  <si>
    <t>Immaterielle Vermögenswerte</t>
  </si>
  <si>
    <t>Zum Verkauf bestimmte Vermögenswerte</t>
  </si>
  <si>
    <t>Laufende Ertragsteueransprüche</t>
  </si>
  <si>
    <t>Latente Ertragsteuern</t>
  </si>
  <si>
    <t>Sonstige Aktiva</t>
  </si>
  <si>
    <t>Summe Aktiva</t>
  </si>
  <si>
    <t>Passiva</t>
  </si>
  <si>
    <t>Negative Fair Values aus Hedge-Accounting-Derivaten</t>
  </si>
  <si>
    <t>Rückstellungen</t>
  </si>
  <si>
    <t>Zum Verkauf bestimmte Passiva</t>
  </si>
  <si>
    <t>Laufende Ertragsteuerverpflichtungen</t>
  </si>
  <si>
    <t>Sonstige Passiva</t>
  </si>
  <si>
    <t>Eigenkapital</t>
  </si>
  <si>
    <t>Gezeichnetes Kapital</t>
  </si>
  <si>
    <t>Kapitalrücklage</t>
  </si>
  <si>
    <t>Gewinnrücklagen</t>
  </si>
  <si>
    <t>Rücklage aus der Währungsumrechnung</t>
  </si>
  <si>
    <t>Den Eigentümern der NORD/LB zustehendes Eigenkapital</t>
  </si>
  <si>
    <t>Zusätzliche Eigenkapitalbestandteile</t>
  </si>
  <si>
    <t>Nicht beherrschende Anteile</t>
  </si>
  <si>
    <t>Summe Passiva</t>
  </si>
  <si>
    <t>Aufgrund von Rundungen können sich bei Summenbildungen und bei der Berechnung von Prozentangaben geringfügige Abweichungen ergeben.</t>
  </si>
  <si>
    <t>Der NORD/LB Konzern im Überblick</t>
  </si>
  <si>
    <t xml:space="preserve">Erfolgszahlen </t>
  </si>
  <si>
    <t>Cost-Income-Ratio (CIR)</t>
  </si>
  <si>
    <t>Return-on-Equity (RoE)</t>
  </si>
  <si>
    <t>Bilanzzahlen</t>
  </si>
  <si>
    <t>Regulatorische Kennzahlen</t>
  </si>
  <si>
    <t>Hartes Kernkapital (in Mio €)</t>
  </si>
  <si>
    <t>Gesamtkernkapital (in Mio €)</t>
  </si>
  <si>
    <t>Ergänzungskapital (in Mio €)</t>
  </si>
  <si>
    <t>Eigenmittel (in Mio €)</t>
  </si>
  <si>
    <t>Gesamtrisikobetrag (in Mio €)</t>
  </si>
  <si>
    <t>Harte Kernkapitalquote (in %)</t>
  </si>
  <si>
    <t>Gesamtkapitalquote (in %)</t>
  </si>
  <si>
    <t>Aufgrund von Rundungen können sich bei Summenbildungen und bei der Berechnung von Prozentangaben geringfügige</t>
  </si>
  <si>
    <t>Abweichungen ergeben.</t>
  </si>
  <si>
    <t>Sonstiges Ergebnis, das in Folgeperioden nicht in die Gewinn-und-Verlust-Rechnung umgegliedert wird</t>
  </si>
  <si>
    <t>Neubewertung der Nettoverbindlichkeit aus leistungsorientierten Pensionsplänen</t>
  </si>
  <si>
    <t>Latente Steuern</t>
  </si>
  <si>
    <t>Unrealisierte Gewinne/Verluste</t>
  </si>
  <si>
    <t>Umgliederung aufgrund von Gewinn-/ Verlustrealisierungen</t>
  </si>
  <si>
    <t>Umrechungsdifferenzen ausländischer Geschäftseinheiten</t>
  </si>
  <si>
    <t>Sonstiges Ergebnis</t>
  </si>
  <si>
    <t>Gesamtergebnis der Periode</t>
  </si>
  <si>
    <t>davon: den Eigentümern der NORD/LB zustehend</t>
  </si>
  <si>
    <t>davon: nicht beherrschenden Anteilen zuzurechnen</t>
  </si>
  <si>
    <t>Den Eigen-</t>
  </si>
  <si>
    <t>Rücklage</t>
  </si>
  <si>
    <t>tümern der</t>
  </si>
  <si>
    <t>Zusätz-</t>
  </si>
  <si>
    <t>Nicht be-</t>
  </si>
  <si>
    <t>Gezeich-</t>
  </si>
  <si>
    <t>aus der</t>
  </si>
  <si>
    <t>NORD/LB</t>
  </si>
  <si>
    <t>liche Eigen-</t>
  </si>
  <si>
    <t>herr-</t>
  </si>
  <si>
    <t>Konzern-</t>
  </si>
  <si>
    <t>netes</t>
  </si>
  <si>
    <t>Kapital-</t>
  </si>
  <si>
    <t>Gewinn-</t>
  </si>
  <si>
    <t>Währungsum-</t>
  </si>
  <si>
    <t>zustehendes</t>
  </si>
  <si>
    <t>kapitalbe-</t>
  </si>
  <si>
    <t>schende</t>
  </si>
  <si>
    <t>Kapital</t>
  </si>
  <si>
    <t>rücklage</t>
  </si>
  <si>
    <t>rücklagen</t>
  </si>
  <si>
    <t>rechnung</t>
  </si>
  <si>
    <t>standteile</t>
  </si>
  <si>
    <t>Anteile</t>
  </si>
  <si>
    <t>Änderungen des Konsolidierungskreises</t>
  </si>
  <si>
    <t>Sonstige Kapitalveränderungen</t>
  </si>
  <si>
    <t>Risikovorsorgeergebnis</t>
  </si>
  <si>
    <t>Ergebnis aus Hedge Accounting</t>
  </si>
  <si>
    <t>Verwaltungsaufwand (-)</t>
  </si>
  <si>
    <t>Ergebnis vor Restrukturierung, Reorganisation und Steuern</t>
  </si>
  <si>
    <t>Restrukturierungsergebnis</t>
  </si>
  <si>
    <t>Reorganisationsaufwand (-)</t>
  </si>
  <si>
    <t>Ertragsteuern (-)</t>
  </si>
  <si>
    <t>Zu fortgeführten Anschaffungskosten bewertete finanzielle Verpflichtungen</t>
  </si>
  <si>
    <t>Zu fortgeführten Anschaffungskosten bewertete finanzielle Vermögenswerte</t>
  </si>
  <si>
    <t>2018</t>
  </si>
  <si>
    <t>Zinserträge aus Vermögenswerten</t>
  </si>
  <si>
    <t>Zinsaufwendungen aus Vermögenswerten</t>
  </si>
  <si>
    <t>Zinsaufwendungen aus Verbindlichkeiten</t>
  </si>
  <si>
    <t>Zinserträge aus Verbindlichkeiten</t>
  </si>
  <si>
    <t>Provisionserträge</t>
  </si>
  <si>
    <t>Provisionsaufwendungen</t>
  </si>
  <si>
    <t>Handelsaktiva</t>
  </si>
  <si>
    <t>davon: Forderungen an Kunden</t>
  </si>
  <si>
    <t>Verpflichtend erfolgswirksam zum Fair Value bewertete finanzielle Vermögenswerte</t>
  </si>
  <si>
    <t>davon: Forderungen an Kreditinstitute</t>
  </si>
  <si>
    <t>Erfolgsneutral zum Fair Value bewertete finanzielle Vermögenswerte</t>
  </si>
  <si>
    <t>Anteile an Unternehmen</t>
  </si>
  <si>
    <t>Handelspassiva</t>
  </si>
  <si>
    <t>davon: Verbindlichkeiten gegenüber Kreditinstituten</t>
  </si>
  <si>
    <t>davon: Verbindlichkeiten gegenüber Kunden</t>
  </si>
  <si>
    <t>davon: Verbriefte Verbindlichkeiten</t>
  </si>
  <si>
    <t>davon: nachrangige Verbindlichkeiten</t>
  </si>
  <si>
    <t>Veränderungen aus erfolgsneutral zum Fair Value bewerteten finanziellen Vermögenswerten</t>
  </si>
  <si>
    <t>Kumuliertes</t>
  </si>
  <si>
    <t>Sonstiges</t>
  </si>
  <si>
    <t>Ergebnis</t>
  </si>
  <si>
    <t>(OCI)</t>
  </si>
  <si>
    <t>Erstanwendungseffekt IFRS 9</t>
  </si>
  <si>
    <t>Angepasstes Eigenkapital zum 1.1.2018</t>
  </si>
  <si>
    <t>Kennzahlen</t>
  </si>
  <si>
    <t>NORD/LB-Konzern - Gesamtergebnisrechnung</t>
  </si>
  <si>
    <t>NORD/LB-Konzern - Bilanz</t>
  </si>
  <si>
    <t>Eigenkapital zum 1.1.2018</t>
  </si>
  <si>
    <t>1.1.-31.12.</t>
  </si>
  <si>
    <t>Eigenkapital zum 31.12.2018</t>
  </si>
  <si>
    <t>Nach der Equity-Methode bilanzierte Anteile an  Unternehmen - Anteil am Sonstigen Ergebnis</t>
  </si>
  <si>
    <t>Veränderungen aus zur erfolgswirksamen Fair-Value-Bewertung designierten finanziellen Verpflichtungen, die auf Änderungen des Kreditrisikos zurückzuführen sind</t>
  </si>
  <si>
    <t>Umrechnungsdifferenzen ausländischer Geschäftseinheiten</t>
  </si>
  <si>
    <t>Anpassungen nach IAS 8</t>
  </si>
  <si>
    <t>Ergebnis aus der Fair-Value-Bewertung</t>
  </si>
  <si>
    <t>Nach der Equity-Methode bilanzierte Anteile an Unternehmen - Anteil am Sonstigen Ergebnis</t>
  </si>
  <si>
    <t>Veränderungen aus zur erfolgswirksamen Fair-Value-Bewertung designierten finanziellen Verpflichtungen, die auf die Änderung des eigenen Kreditrisikos zurückzuführen sind</t>
  </si>
  <si>
    <t>Sonstiges Ergebnis, das in Folgeperioden in die Gewinn-und-Verlust-Rechnung umgegliedert wird</t>
  </si>
  <si>
    <t>Zur erfolgswirksamen Fair-Value-Bewertung designierte finanzielle Verpflichtungen</t>
  </si>
  <si>
    <t>Kumuliertes Sonstiges Ergebnis (OCI)</t>
  </si>
  <si>
    <t>2019</t>
  </si>
  <si>
    <r>
      <t xml:space="preserve">2018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</si>
  <si>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Bei einzelnen Posten wurden die Vorjahresangaben angepasst, siehe hierzu Note (5) Anpassung der Vorjahreszahlen.</t>
    </r>
  </si>
  <si>
    <r>
      <t xml:space="preserve">2018 </t>
    </r>
    <r>
      <rPr>
        <vertAlign val="superscript"/>
        <sz val="8"/>
        <rFont val="Arial"/>
        <family val="2"/>
      </rPr>
      <t xml:space="preserve">1) </t>
    </r>
  </si>
  <si>
    <t>Kapitalerhöhungen/-herabsetzungen</t>
  </si>
  <si>
    <t>Eigenkapital zum 1.1.2019</t>
  </si>
  <si>
    <t>Angepasstes Eigenkapital zum 1.1.2019</t>
  </si>
  <si>
    <t>Eigenkapital zum 31.12.2019</t>
  </si>
  <si>
    <r>
      <t xml:space="preserve">rücklagen </t>
    </r>
    <r>
      <rPr>
        <vertAlign val="superscript"/>
        <sz val="8"/>
        <color theme="1"/>
        <rFont val="Arial"/>
        <family val="2"/>
      </rPr>
      <t>1)</t>
    </r>
  </si>
  <si>
    <r>
      <t xml:space="preserve">(OCI) </t>
    </r>
    <r>
      <rPr>
        <vertAlign val="superscript"/>
        <sz val="8"/>
        <color theme="1"/>
        <rFont val="Arial"/>
        <family val="2"/>
      </rPr>
      <t>1)</t>
    </r>
  </si>
  <si>
    <r>
      <t xml:space="preserve">2018 </t>
    </r>
    <r>
      <rPr>
        <vertAlign val="superscript"/>
        <sz val="8"/>
        <rFont val="Calibri"/>
        <family val="2"/>
        <scheme val="minor"/>
      </rPr>
      <t>1)</t>
    </r>
  </si>
  <si>
    <r>
      <t xml:space="preserve">Abgangsergebnis aus nicht erfolgswirksam zum Fair Value bewerteten Finanzinstrumenten </t>
    </r>
    <r>
      <rPr>
        <vertAlign val="superscript"/>
        <sz val="8"/>
        <rFont val="Arial"/>
        <family val="2"/>
      </rPr>
      <t>2)</t>
    </r>
  </si>
  <si>
    <t>-</t>
  </si>
  <si>
    <t>§(</t>
  </si>
  <si>
    <t>Für eine weiterführende Darstellung wird auf die Erläuterungen in Note (5/) Eigenkapital verwiesen.</t>
  </si>
  <si>
    <t>NORD/LB-Konzern - Verkürzte Eigenkapitalveränderungsrechnung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</si>
  <si>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 dem Abgang von finanziellen Vermögenswerten die zu fortgeführten Anschaffungskosten bewertet werden, ergibt sich insgesamt ein Verlust in Höhe von 20 Mio € (4 Mio €)</t>
    </r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</si>
  <si>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 Die aufsichtsrechtlichen Meldedaten per 31. Dezember 2018 wurden aufgrund geänderter aufsichtsrechtlicher Vorgaben zum Ausweis der Säule-II-Anforderungen sowie aufgrund von Korrekturen angepasst (zu den Korrekturen siehe Note (5) Anpassung der Vorjahreszahlen)
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</si>
  <si>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Bei einzelnen Posten wurden die Vorjahresangaben angepasst, siehe hierzu Note (5) Anpassung der Vorjahreszahlen</t>
    </r>
  </si>
  <si>
    <r>
      <t xml:space="preserve">2018 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</si>
</sst>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_-* #,##0.00\ _D_M_-;\-* #,##0.00\ _D_M_-;_-* &quot;-&quot;??\ _D_M_-;_-@_-"/>
    <numFmt numFmtId="171" formatCode="_-* #,##0.00_-;\-* #,##0.00_-;_-* \-??_-;_-@_-"/>
    <numFmt numFmtId="172" formatCode="[=0]&quot;-&quot;;General"/>
    <numFmt numFmtId="173" formatCode="0.0%"/>
    <numFmt numFmtId="174" formatCode="#,##0.0;\-#,##0.0;\-"/>
  </numFmts>
  <fonts count="13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06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164" fontId="49" fillId="0" borderId="0" applyFont="0" applyFill="0" applyBorder="0" applyAlignment="0" applyProtection="0"/>
  </cellStyleXfs>
  <cellXfs count="198">
    <xf numFmtId="0" fontId="0" fillId="0" borderId="0" xfId="0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5" fontId="2" fillId="96" borderId="0" xfId="0" quotePrefix="1" applyNumberFormat="1" applyFont="1" applyFill="1" applyBorder="1" applyAlignment="1">
      <alignment horizontal="right" wrapText="1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5" fontId="1" fillId="96" borderId="0" xfId="0" quotePrefix="1" applyNumberFormat="1" applyFont="1" applyFill="1" applyBorder="1" applyAlignment="1">
      <alignment horizontal="right" wrapText="1"/>
    </xf>
    <xf numFmtId="165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/>
    <xf numFmtId="0" fontId="2" fillId="96" borderId="0" xfId="259" applyFont="1" applyFill="1"/>
    <xf numFmtId="0" fontId="2" fillId="96" borderId="0" xfId="259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 wrapText="1"/>
    </xf>
    <xf numFmtId="166" fontId="128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6" fontId="2" fillId="96" borderId="0" xfId="259" applyNumberFormat="1" applyFont="1" applyFill="1"/>
    <xf numFmtId="165" fontId="127" fillId="96" borderId="0" xfId="259" applyNumberFormat="1" applyFont="1" applyFill="1" applyBorder="1"/>
    <xf numFmtId="166" fontId="124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0" fontId="1" fillId="96" borderId="0" xfId="259" applyFont="1" applyFill="1" applyBorder="1"/>
    <xf numFmtId="0" fontId="2" fillId="96" borderId="0" xfId="259" quotePrefix="1" applyFont="1" applyFill="1" applyBorder="1" applyAlignment="1">
      <alignment horizontal="right" vertical="center"/>
    </xf>
    <xf numFmtId="0" fontId="1" fillId="96" borderId="0" xfId="259" applyFont="1" applyFill="1" applyBorder="1" applyAlignment="1">
      <alignment vertical="center"/>
    </xf>
    <xf numFmtId="165" fontId="1" fillId="96" borderId="4" xfId="0" quotePrefix="1" applyNumberFormat="1" applyFont="1" applyFill="1" applyBorder="1" applyAlignment="1">
      <alignment horizontal="right" wrapText="1"/>
    </xf>
    <xf numFmtId="0" fontId="129" fillId="96" borderId="0" xfId="0" applyFont="1" applyFill="1"/>
    <xf numFmtId="165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" fillId="96" borderId="0" xfId="0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5" fontId="127" fillId="96" borderId="0" xfId="259" applyNumberFormat="1" applyFont="1" applyFill="1" applyBorder="1" applyAlignment="1"/>
    <xf numFmtId="166" fontId="128" fillId="96" borderId="0" xfId="259" applyNumberFormat="1" applyFont="1" applyFill="1" applyBorder="1" applyAlignment="1"/>
    <xf numFmtId="166" fontId="2" fillId="96" borderId="0" xfId="259" applyNumberFormat="1" applyFont="1" applyFill="1" applyAlignment="1"/>
    <xf numFmtId="0" fontId="2" fillId="96" borderId="0" xfId="259" applyFont="1" applyFill="1" applyAlignment="1"/>
    <xf numFmtId="165" fontId="2" fillId="96" borderId="2" xfId="0" quotePrefix="1" applyNumberFormat="1" applyFont="1" applyFill="1" applyBorder="1" applyAlignment="1">
      <alignment horizontal="right" vertical="center" wrapText="1"/>
    </xf>
    <xf numFmtId="165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1" fillId="96" borderId="0" xfId="259" applyFont="1" applyFill="1"/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/>
    </xf>
    <xf numFmtId="165" fontId="128" fillId="96" borderId="0" xfId="259" applyNumberFormat="1" applyFont="1" applyFill="1" applyBorder="1"/>
    <xf numFmtId="0" fontId="1" fillId="96" borderId="47" xfId="259" applyFont="1" applyFill="1" applyBorder="1" applyAlignment="1">
      <alignment vertical="center"/>
    </xf>
    <xf numFmtId="0" fontId="1" fillId="96" borderId="47" xfId="259" applyFont="1" applyFill="1" applyBorder="1"/>
    <xf numFmtId="165" fontId="1" fillId="96" borderId="47" xfId="0" quotePrefix="1" applyNumberFormat="1" applyFont="1" applyFill="1" applyBorder="1" applyAlignment="1">
      <alignment horizontal="right" vertical="center" wrapText="1"/>
    </xf>
    <xf numFmtId="165" fontId="1" fillId="96" borderId="47" xfId="259" applyNumberFormat="1" applyFont="1" applyFill="1" applyBorder="1" applyAlignment="1">
      <alignment horizontal="right"/>
    </xf>
    <xf numFmtId="0" fontId="132" fillId="96" borderId="0" xfId="259" applyFont="1" applyFill="1" applyBorder="1"/>
    <xf numFmtId="166" fontId="1" fillId="96" borderId="0" xfId="259" applyNumberFormat="1" applyFont="1" applyFill="1"/>
    <xf numFmtId="165" fontId="1" fillId="96" borderId="0" xfId="259" quotePrefix="1" applyNumberFormat="1" applyFont="1" applyFill="1" applyBorder="1" applyAlignment="1">
      <alignment horizontal="right" vertical="center" wrapText="1"/>
    </xf>
    <xf numFmtId="0" fontId="133" fillId="96" borderId="0" xfId="259" applyFont="1" applyFill="1" applyBorder="1"/>
    <xf numFmtId="165" fontId="2" fillId="96" borderId="0" xfId="259" applyNumberFormat="1" applyFont="1" applyFill="1" applyBorder="1"/>
    <xf numFmtId="165" fontId="2" fillId="96" borderId="0" xfId="259" quotePrefix="1" applyNumberFormat="1" applyFont="1" applyFill="1" applyBorder="1" applyAlignment="1">
      <alignment horizontal="right" vertical="center" wrapText="1"/>
    </xf>
    <xf numFmtId="165" fontId="2" fillId="96" borderId="0" xfId="259" applyNumberFormat="1" applyFont="1" applyFill="1" applyBorder="1" applyAlignment="1">
      <alignment horizontal="right"/>
    </xf>
    <xf numFmtId="165" fontId="2" fillId="96" borderId="3" xfId="259" applyNumberFormat="1" applyFont="1" applyFill="1" applyBorder="1"/>
    <xf numFmtId="165" fontId="2" fillId="96" borderId="3" xfId="259" applyNumberFormat="1" applyFont="1" applyFill="1" applyBorder="1" applyAlignment="1">
      <alignment horizontal="right"/>
    </xf>
    <xf numFmtId="0" fontId="2" fillId="96" borderId="0" xfId="259" applyFont="1" applyFill="1" applyAlignment="1">
      <alignment horizontal="left" vertical="center" indent="1"/>
    </xf>
    <xf numFmtId="0" fontId="124" fillId="96" borderId="0" xfId="259" applyFont="1" applyFill="1"/>
    <xf numFmtId="0" fontId="2" fillId="96" borderId="3" xfId="259" applyFont="1" applyFill="1" applyBorder="1" applyAlignment="1">
      <alignment horizontal="left" vertical="center" indent="1"/>
    </xf>
    <xf numFmtId="0" fontId="1" fillId="96" borderId="48" xfId="259" applyFont="1" applyFill="1" applyBorder="1" applyAlignment="1">
      <alignment horizontal="left" vertical="center"/>
    </xf>
    <xf numFmtId="0" fontId="2" fillId="96" borderId="48" xfId="259" applyFont="1" applyFill="1" applyBorder="1" applyAlignment="1">
      <alignment vertical="center"/>
    </xf>
    <xf numFmtId="165" fontId="1" fillId="96" borderId="48" xfId="259" applyNumberFormat="1" applyFont="1" applyFill="1" applyBorder="1"/>
    <xf numFmtId="165" fontId="1" fillId="96" borderId="48" xfId="259" applyNumberFormat="1" applyFont="1" applyFill="1" applyBorder="1" applyAlignment="1">
      <alignment horizontal="right"/>
    </xf>
    <xf numFmtId="0" fontId="2" fillId="0" borderId="0" xfId="259" applyFont="1" applyFill="1" applyAlignment="1">
      <alignment horizontal="left" vertical="center" indent="1"/>
    </xf>
    <xf numFmtId="0" fontId="128" fillId="96" borderId="0" xfId="259" applyFont="1" applyFill="1"/>
    <xf numFmtId="0" fontId="2" fillId="96" borderId="3" xfId="0" applyFont="1" applyFill="1" applyBorder="1" applyAlignment="1">
      <alignment horizontal="left" vertical="center" indent="1"/>
    </xf>
    <xf numFmtId="0" fontId="1" fillId="96" borderId="48" xfId="259" applyFont="1" applyFill="1" applyBorder="1"/>
    <xf numFmtId="0" fontId="1" fillId="96" borderId="48" xfId="259" applyFont="1" applyFill="1" applyBorder="1" applyAlignment="1">
      <alignment vertical="center"/>
    </xf>
    <xf numFmtId="0" fontId="2" fillId="96" borderId="47" xfId="259" applyFont="1" applyFill="1" applyBorder="1" applyAlignment="1">
      <alignment vertical="center"/>
    </xf>
    <xf numFmtId="165" fontId="1" fillId="96" borderId="47" xfId="259" applyNumberFormat="1" applyFont="1" applyFill="1" applyBorder="1"/>
    <xf numFmtId="0" fontId="1" fillId="96" borderId="0" xfId="0" applyFont="1" applyFill="1" applyBorder="1"/>
    <xf numFmtId="0" fontId="134" fillId="96" borderId="0" xfId="0" applyFont="1" applyFill="1"/>
    <xf numFmtId="0" fontId="1" fillId="96" borderId="2" xfId="0" applyFont="1" applyFill="1" applyBorder="1" applyAlignment="1">
      <alignment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5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72" fontId="2" fillId="96" borderId="0" xfId="0" applyNumberFormat="1" applyFont="1" applyFill="1" applyBorder="1"/>
    <xf numFmtId="3" fontId="2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/>
    <xf numFmtId="165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5" fontId="1" fillId="96" borderId="3" xfId="0" quotePrefix="1" applyNumberFormat="1" applyFont="1" applyFill="1" applyBorder="1" applyAlignment="1">
      <alignment horizontal="right" vertical="center" wrapText="1"/>
    </xf>
    <xf numFmtId="173" fontId="2" fillId="96" borderId="0" xfId="0" quotePrefix="1" applyNumberFormat="1" applyFont="1" applyFill="1" applyBorder="1" applyAlignment="1">
      <alignment horizontal="right" vertical="center" wrapText="1"/>
    </xf>
    <xf numFmtId="173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14" fontId="2" fillId="96" borderId="2" xfId="0" quotePrefix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3" fontId="129" fillId="96" borderId="0" xfId="0" applyNumberFormat="1" applyFont="1" applyFill="1"/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0" fontId="129" fillId="96" borderId="0" xfId="0" applyFont="1" applyFill="1" applyAlignment="1"/>
    <xf numFmtId="174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quotePrefix="1" applyFont="1" applyFill="1" applyBorder="1" applyAlignment="1">
      <alignment horizontal="right"/>
    </xf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5" fontId="1" fillId="96" borderId="0" xfId="0" applyNumberFormat="1" applyFont="1" applyFill="1" applyBorder="1" applyAlignment="1">
      <alignment vertical="center"/>
    </xf>
    <xf numFmtId="165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vertical="center" wrapText="1"/>
    </xf>
    <xf numFmtId="165" fontId="2" fillId="96" borderId="3" xfId="0" applyNumberFormat="1" applyFont="1" applyFill="1" applyBorder="1" applyAlignment="1">
      <alignment horizontal="right" vertical="center" wrapText="1"/>
    </xf>
    <xf numFmtId="0" fontId="135" fillId="96" borderId="48" xfId="0" applyFont="1" applyFill="1" applyBorder="1" applyAlignment="1">
      <alignment vertical="center" wrapText="1"/>
    </xf>
    <xf numFmtId="165" fontId="1" fillId="96" borderId="48" xfId="0" quotePrefix="1" applyNumberFormat="1" applyFont="1" applyFill="1" applyBorder="1" applyAlignment="1">
      <alignment horizontal="right" vertical="center" wrapText="1"/>
    </xf>
    <xf numFmtId="165" fontId="1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48" xfId="0" applyFont="1" applyFill="1" applyBorder="1" applyAlignment="1">
      <alignment vertical="center"/>
    </xf>
    <xf numFmtId="0" fontId="1" fillId="96" borderId="47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165" fontId="1" fillId="96" borderId="0" xfId="0" applyNumberFormat="1" applyFont="1" applyFill="1" applyBorder="1" applyAlignment="1">
      <alignment horizontal="right" wrapText="1"/>
    </xf>
    <xf numFmtId="0" fontId="2" fillId="96" borderId="0" xfId="0" applyFont="1" applyFill="1" applyBorder="1" applyAlignment="1"/>
    <xf numFmtId="0" fontId="136" fillId="96" borderId="0" xfId="0" applyFont="1" applyFill="1"/>
    <xf numFmtId="0" fontId="129" fillId="96" borderId="2" xfId="0" applyFont="1" applyFill="1" applyBorder="1" applyAlignment="1">
      <alignment wrapText="1"/>
    </xf>
    <xf numFmtId="0" fontId="129" fillId="96" borderId="2" xfId="0" applyFont="1" applyFill="1" applyBorder="1" applyAlignment="1">
      <alignment horizontal="right"/>
    </xf>
    <xf numFmtId="0" fontId="129" fillId="96" borderId="0" xfId="0" applyFont="1" applyFill="1" applyAlignment="1">
      <alignment wrapText="1"/>
    </xf>
    <xf numFmtId="0" fontId="129" fillId="96" borderId="0" xfId="0" applyFont="1" applyFill="1" applyAlignment="1">
      <alignment horizontal="right"/>
    </xf>
    <xf numFmtId="0" fontId="129" fillId="96" borderId="0" xfId="0" applyFont="1" applyFill="1" applyAlignment="1">
      <alignment horizontal="right" wrapText="1"/>
    </xf>
    <xf numFmtId="0" fontId="129" fillId="96" borderId="49" xfId="0" applyFont="1" applyFill="1" applyBorder="1" applyAlignment="1">
      <alignment wrapText="1"/>
    </xf>
    <xf numFmtId="0" fontId="129" fillId="96" borderId="49" xfId="0" applyFont="1" applyFill="1" applyBorder="1" applyAlignment="1">
      <alignment horizontal="right"/>
    </xf>
    <xf numFmtId="165" fontId="136" fillId="96" borderId="3" xfId="2505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0" fontId="129" fillId="96" borderId="48" xfId="0" applyFont="1" applyFill="1" applyBorder="1" applyAlignment="1">
      <alignment vertical="center" wrapText="1"/>
    </xf>
    <xf numFmtId="165" fontId="129" fillId="96" borderId="3" xfId="2505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0" fontId="136" fillId="96" borderId="49" xfId="0" applyFont="1" applyFill="1" applyBorder="1" applyAlignment="1">
      <alignment vertical="center" wrapText="1"/>
    </xf>
    <xf numFmtId="165" fontId="136" fillId="96" borderId="49" xfId="250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134" fillId="96" borderId="0" xfId="0" applyFont="1" applyFill="1" applyAlignment="1">
      <alignment wrapText="1"/>
    </xf>
    <xf numFmtId="0" fontId="2" fillId="96" borderId="0" xfId="0" applyFont="1" applyFill="1" applyAlignment="1">
      <alignment wrapText="1"/>
    </xf>
    <xf numFmtId="165" fontId="1" fillId="96" borderId="3" xfId="0" applyNumberFormat="1" applyFont="1" applyFill="1" applyBorder="1" applyAlignment="1">
      <alignment horizontal="right" vertical="center"/>
    </xf>
    <xf numFmtId="0" fontId="137" fillId="96" borderId="0" xfId="259" applyFont="1" applyFill="1" applyAlignment="1">
      <alignment horizontal="left" vertical="center" indent="1"/>
    </xf>
    <xf numFmtId="165" fontId="137" fillId="96" borderId="0" xfId="0" quotePrefix="1" applyNumberFormat="1" applyFont="1" applyFill="1" applyBorder="1" applyAlignment="1">
      <alignment horizontal="right" vertical="center" wrapText="1"/>
    </xf>
    <xf numFmtId="165" fontId="137" fillId="96" borderId="0" xfId="0" applyNumberFormat="1" applyFont="1" applyFill="1" applyBorder="1" applyAlignment="1">
      <alignment horizontal="right" vertical="center"/>
    </xf>
    <xf numFmtId="165" fontId="137" fillId="96" borderId="0" xfId="0" quotePrefix="1" applyNumberFormat="1" applyFont="1" applyFill="1" applyBorder="1" applyAlignment="1">
      <alignment horizontal="right" wrapText="1"/>
    </xf>
    <xf numFmtId="0" fontId="137" fillId="96" borderId="0" xfId="259" applyFont="1" applyFill="1" applyBorder="1" applyAlignment="1">
      <alignment vertical="center"/>
    </xf>
    <xf numFmtId="165" fontId="137" fillId="96" borderId="0" xfId="259" quotePrefix="1" applyNumberFormat="1" applyFont="1" applyFill="1" applyBorder="1" applyAlignment="1">
      <alignment horizontal="right" vertical="center" wrapText="1"/>
    </xf>
    <xf numFmtId="165" fontId="137" fillId="96" borderId="0" xfId="259" applyNumberFormat="1" applyFont="1" applyFill="1" applyBorder="1" applyAlignment="1">
      <alignment horizontal="right"/>
    </xf>
    <xf numFmtId="166" fontId="137" fillId="96" borderId="0" xfId="259" applyNumberFormat="1" applyFont="1" applyFill="1"/>
    <xf numFmtId="165" fontId="137" fillId="96" borderId="0" xfId="259" applyNumberFormat="1" applyFont="1" applyFill="1" applyBorder="1"/>
    <xf numFmtId="0" fontId="137" fillId="96" borderId="0" xfId="259" applyFont="1" applyFill="1"/>
    <xf numFmtId="3" fontId="137" fillId="96" borderId="0" xfId="259" quotePrefix="1" applyNumberFormat="1" applyFont="1" applyFill="1" applyBorder="1" applyAlignment="1">
      <alignment vertical="center" wrapText="1"/>
    </xf>
    <xf numFmtId="165" fontId="137" fillId="96" borderId="0" xfId="259" applyNumberFormat="1" applyFont="1" applyFill="1" applyBorder="1" applyAlignment="1">
      <alignment horizontal="right" vertical="center"/>
    </xf>
    <xf numFmtId="0" fontId="137" fillId="96" borderId="0" xfId="259" applyFont="1" applyFill="1" applyBorder="1"/>
    <xf numFmtId="0" fontId="137" fillId="96" borderId="0" xfId="259" applyFont="1" applyFill="1" applyAlignment="1">
      <alignment horizontal="left" vertical="center" wrapText="1" indent="1"/>
    </xf>
    <xf numFmtId="0" fontId="137" fillId="96" borderId="0" xfId="259" applyFont="1" applyFill="1" applyAlignment="1">
      <alignment horizontal="left" indent="1"/>
    </xf>
    <xf numFmtId="0" fontId="2" fillId="96" borderId="0" xfId="0" applyFont="1" applyFill="1" applyBorder="1" applyAlignment="1">
      <alignment horizontal="left" vertical="center" wrapText="1"/>
    </xf>
    <xf numFmtId="0" fontId="136" fillId="96" borderId="48" xfId="0" applyFont="1" applyFill="1" applyBorder="1" applyAlignment="1">
      <alignment vertical="center" wrapText="1"/>
    </xf>
    <xf numFmtId="0" fontId="1" fillId="96" borderId="0" xfId="4" applyFont="1" applyFill="1" applyAlignment="1">
      <alignment vertical="center"/>
    </xf>
    <xf numFmtId="0" fontId="128" fillId="96" borderId="0" xfId="4" applyFont="1" applyFill="1" applyAlignment="1"/>
    <xf numFmtId="0" fontId="1" fillId="0" borderId="3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136" fillId="96" borderId="3" xfId="0" applyFont="1" applyFill="1" applyBorder="1" applyAlignment="1">
      <alignment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165" fontId="2" fillId="96" borderId="0" xfId="259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129" fillId="96" borderId="0" xfId="0" applyFont="1" applyFill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 vertical="top" wrapText="1"/>
    </xf>
    <xf numFmtId="0" fontId="129" fillId="96" borderId="0" xfId="0" applyFont="1" applyFill="1" applyAlignment="1">
      <alignment horizontal="left" vertical="top" wrapText="1"/>
    </xf>
    <xf numFmtId="0" fontId="2" fillId="96" borderId="0" xfId="4" applyFont="1" applyFill="1" applyAlignment="1">
      <alignment horizontal="left" wrapText="1"/>
    </xf>
    <xf numFmtId="0" fontId="1" fillId="96" borderId="3" xfId="0" applyFont="1" applyFill="1" applyBorder="1" applyAlignment="1">
      <alignment horizontal="left" vertical="center" wrapText="1"/>
    </xf>
  </cellXfs>
  <cellStyles count="2506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" xfId="2505" builtinId="3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13" zoomScaleNormal="100" workbookViewId="0">
      <selection activeCell="B32" sqref="B32"/>
    </sheetView>
  </sheetViews>
  <sheetFormatPr baseColWidth="10" defaultColWidth="11.42578125" defaultRowHeight="11.25"/>
  <cols>
    <col min="1" max="1" width="48.5703125" style="90" customWidth="1"/>
    <col min="2" max="4" width="12.85546875" style="90" customWidth="1"/>
    <col min="5" max="5" width="1.5703125" style="90" customWidth="1"/>
    <col min="6" max="16384" width="11.42578125" style="90"/>
  </cols>
  <sheetData>
    <row r="1" spans="1:6" ht="22.5" customHeight="1">
      <c r="A1" s="6" t="s">
        <v>44</v>
      </c>
      <c r="B1" s="89"/>
      <c r="C1" s="3"/>
      <c r="D1" s="3"/>
    </row>
    <row r="2" spans="1:6">
      <c r="A2" s="91"/>
      <c r="B2" s="4" t="s">
        <v>133</v>
      </c>
      <c r="C2" s="4" t="s">
        <v>133</v>
      </c>
      <c r="D2" s="5" t="s">
        <v>9</v>
      </c>
    </row>
    <row r="3" spans="1:6" ht="12.75">
      <c r="A3" s="6"/>
      <c r="B3" s="92" t="s">
        <v>145</v>
      </c>
      <c r="C3" s="188" t="s">
        <v>155</v>
      </c>
      <c r="D3" s="8"/>
    </row>
    <row r="4" spans="1:6">
      <c r="A4" s="94" t="s">
        <v>45</v>
      </c>
      <c r="B4" s="95" t="s">
        <v>0</v>
      </c>
      <c r="C4" s="95" t="s">
        <v>0</v>
      </c>
      <c r="D4" s="96" t="s">
        <v>1</v>
      </c>
    </row>
    <row r="5" spans="1:6">
      <c r="A5" s="3" t="s">
        <v>2</v>
      </c>
      <c r="B5" s="2">
        <v>1024</v>
      </c>
      <c r="C5" s="2">
        <v>1229</v>
      </c>
      <c r="D5" s="97">
        <f t="shared" ref="D5:D20" si="0">IF(C5=0,0,IF(B5=0,"-100",IF(ABS((B5-C5)/C5*100)&gt;100,"&gt;100",((B5-C5)/C5*100))))</f>
        <v>-16.680227827502033</v>
      </c>
      <c r="F5" s="98"/>
    </row>
    <row r="6" spans="1:6">
      <c r="A6" s="3" t="s">
        <v>3</v>
      </c>
      <c r="B6" s="99">
        <v>71</v>
      </c>
      <c r="C6" s="99">
        <v>52</v>
      </c>
      <c r="D6" s="97">
        <f t="shared" si="0"/>
        <v>36.538461538461533</v>
      </c>
      <c r="F6" s="98"/>
    </row>
    <row r="7" spans="1:6">
      <c r="A7" s="100" t="s">
        <v>139</v>
      </c>
      <c r="B7" s="7">
        <v>201</v>
      </c>
      <c r="C7" s="2">
        <v>-282</v>
      </c>
      <c r="D7" s="13" t="str">
        <f t="shared" si="0"/>
        <v>&gt;100</v>
      </c>
      <c r="F7" s="98"/>
    </row>
    <row r="8" spans="1:6">
      <c r="A8" s="3" t="s">
        <v>95</v>
      </c>
      <c r="B8" s="99">
        <v>29</v>
      </c>
      <c r="C8" s="2">
        <v>-1893</v>
      </c>
      <c r="D8" s="97" t="str">
        <f>IF(C8=0,0,IF(B8=0,"-100",IF(ABS((B8-C8)/C8*100)&gt;100,"&gt;100",((B8-C8)/C8*100))))</f>
        <v>&gt;100</v>
      </c>
      <c r="F8" s="98"/>
    </row>
    <row r="9" spans="1:6" ht="22.5" customHeight="1">
      <c r="A9" s="161" t="s">
        <v>156</v>
      </c>
      <c r="B9" s="99">
        <v>-30</v>
      </c>
      <c r="C9" s="101">
        <v>31</v>
      </c>
      <c r="D9" s="97" t="str">
        <f t="shared" si="0"/>
        <v>&gt;100</v>
      </c>
      <c r="F9" s="98"/>
    </row>
    <row r="10" spans="1:6">
      <c r="A10" s="3" t="s">
        <v>96</v>
      </c>
      <c r="B10" s="2">
        <v>22</v>
      </c>
      <c r="C10" s="2">
        <v>9</v>
      </c>
      <c r="D10" s="97" t="str">
        <f t="shared" si="0"/>
        <v>&gt;100</v>
      </c>
      <c r="F10" s="98"/>
    </row>
    <row r="11" spans="1:6">
      <c r="A11" s="3" t="s">
        <v>12</v>
      </c>
      <c r="B11" s="2">
        <v>17</v>
      </c>
      <c r="C11" s="2">
        <v>1</v>
      </c>
      <c r="D11" s="97" t="str">
        <f t="shared" si="0"/>
        <v>&gt;100</v>
      </c>
      <c r="F11" s="98"/>
    </row>
    <row r="12" spans="1:6" s="162" customFormat="1" ht="22.5">
      <c r="A12" s="100" t="s">
        <v>11</v>
      </c>
      <c r="B12" s="2">
        <v>20</v>
      </c>
      <c r="C12" s="2">
        <v>21</v>
      </c>
      <c r="D12" s="132">
        <f t="shared" si="0"/>
        <v>-4.7619047619047619</v>
      </c>
      <c r="F12" s="163"/>
    </row>
    <row r="13" spans="1:6">
      <c r="A13" s="3" t="s">
        <v>97</v>
      </c>
      <c r="B13" s="2">
        <v>970</v>
      </c>
      <c r="C13" s="102">
        <v>999</v>
      </c>
      <c r="D13" s="97">
        <f t="shared" si="0"/>
        <v>-2.9029029029029032</v>
      </c>
      <c r="F13" s="98"/>
    </row>
    <row r="14" spans="1:6">
      <c r="A14" s="3" t="s">
        <v>4</v>
      </c>
      <c r="B14" s="2">
        <v>45</v>
      </c>
      <c r="C14" s="2">
        <v>-57</v>
      </c>
      <c r="D14" s="97" t="str">
        <f t="shared" si="0"/>
        <v>&gt;100</v>
      </c>
      <c r="F14" s="103"/>
    </row>
    <row r="15" spans="1:6">
      <c r="A15" s="89" t="s">
        <v>98</v>
      </c>
      <c r="B15" s="10">
        <v>429</v>
      </c>
      <c r="C15" s="10">
        <v>-1888</v>
      </c>
      <c r="D15" s="104" t="str">
        <f t="shared" si="0"/>
        <v>&gt;100</v>
      </c>
      <c r="F15" s="105"/>
    </row>
    <row r="16" spans="1:6">
      <c r="A16" s="3" t="s">
        <v>99</v>
      </c>
      <c r="B16" s="2">
        <v>-341</v>
      </c>
      <c r="C16" s="2">
        <v>-133</v>
      </c>
      <c r="D16" s="97" t="str">
        <f>IF(C16=0,0,IF(B16=0,"-100",IF(ABS((B16-C16)/C16*100)&gt;100,"&gt;100",((B16-C16)/C16*100))))</f>
        <v>&gt;100</v>
      </c>
      <c r="F16" s="98"/>
    </row>
    <row r="17" spans="1:6">
      <c r="A17" s="3" t="s">
        <v>100</v>
      </c>
      <c r="B17" s="2">
        <v>118</v>
      </c>
      <c r="C17" s="2">
        <v>86</v>
      </c>
      <c r="D17" s="97">
        <f t="shared" si="0"/>
        <v>37.209302325581397</v>
      </c>
      <c r="F17" s="98"/>
    </row>
    <row r="18" spans="1:6">
      <c r="A18" s="89" t="s">
        <v>5</v>
      </c>
      <c r="B18" s="10">
        <v>-30</v>
      </c>
      <c r="C18" s="10">
        <v>-2107</v>
      </c>
      <c r="D18" s="42">
        <f t="shared" si="0"/>
        <v>-98.576174655908872</v>
      </c>
    </row>
    <row r="19" spans="1:6">
      <c r="A19" s="3" t="s">
        <v>101</v>
      </c>
      <c r="B19" s="2">
        <v>39</v>
      </c>
      <c r="C19" s="2">
        <v>297</v>
      </c>
      <c r="D19" s="97">
        <f t="shared" si="0"/>
        <v>-86.868686868686879</v>
      </c>
    </row>
    <row r="20" spans="1:6">
      <c r="A20" s="89" t="s">
        <v>6</v>
      </c>
      <c r="B20" s="10">
        <v>-69</v>
      </c>
      <c r="C20" s="10">
        <v>-2404</v>
      </c>
      <c r="D20" s="10">
        <f t="shared" si="0"/>
        <v>-97.129783693843592</v>
      </c>
    </row>
    <row r="21" spans="1:6">
      <c r="A21" s="89"/>
      <c r="D21" s="10"/>
    </row>
    <row r="22" spans="1:6">
      <c r="A22" s="110"/>
      <c r="B22" s="4" t="s">
        <v>133</v>
      </c>
      <c r="C22" s="4" t="s">
        <v>133</v>
      </c>
      <c r="D22" s="5" t="s">
        <v>9</v>
      </c>
    </row>
    <row r="23" spans="1:6">
      <c r="A23" s="3"/>
      <c r="B23" s="186">
        <v>2019</v>
      </c>
      <c r="C23" s="93" t="s">
        <v>104</v>
      </c>
      <c r="D23" s="8"/>
    </row>
    <row r="24" spans="1:6">
      <c r="A24" s="106" t="s">
        <v>129</v>
      </c>
      <c r="B24" s="95" t="s">
        <v>1</v>
      </c>
      <c r="C24" s="95" t="s">
        <v>1</v>
      </c>
      <c r="D24" s="96" t="s">
        <v>1</v>
      </c>
    </row>
    <row r="25" spans="1:6">
      <c r="A25" s="3" t="s">
        <v>46</v>
      </c>
      <c r="B25" s="108">
        <v>0.71699999999999997</v>
      </c>
      <c r="C25" s="108">
        <v>0.995</v>
      </c>
      <c r="D25" s="2">
        <f>IF(C25=0,0,IF(B25=0,"-100",IF(ABS((B25-C25)/C25*100)&gt;100,"&gt;100",((B25-C25)/C25*100))))</f>
        <v>-27.939698492462313</v>
      </c>
    </row>
    <row r="26" spans="1:6">
      <c r="A26" s="3" t="s">
        <v>47</v>
      </c>
      <c r="B26" s="108">
        <v>-5.0000000000000001E-3</v>
      </c>
      <c r="C26" s="109">
        <v>-0.34100000000000003</v>
      </c>
      <c r="D26" s="2">
        <f>IF(C26=0,0,IF(B26=0,"-100",IF(ABS((B26-C26)/C26*100)&gt;100,"&gt;100",((B26-C26)/C26*100))))</f>
        <v>-98.533724340175951</v>
      </c>
    </row>
    <row r="27" spans="1:6">
      <c r="A27" s="3"/>
      <c r="B27" s="2"/>
      <c r="C27" s="2"/>
      <c r="D27" s="10"/>
    </row>
    <row r="28" spans="1:6">
      <c r="A28" s="110"/>
      <c r="B28" s="111" t="s">
        <v>13</v>
      </c>
      <c r="C28" s="4" t="s">
        <v>13</v>
      </c>
      <c r="D28" s="5" t="s">
        <v>9</v>
      </c>
    </row>
    <row r="29" spans="1:6">
      <c r="A29" s="3"/>
      <c r="B29" s="7">
        <v>2019</v>
      </c>
      <c r="C29" s="7" t="s">
        <v>146</v>
      </c>
      <c r="D29" s="8"/>
    </row>
    <row r="30" spans="1:6">
      <c r="A30" s="106" t="s">
        <v>48</v>
      </c>
      <c r="B30" s="95" t="s">
        <v>0</v>
      </c>
      <c r="C30" s="95" t="s">
        <v>0</v>
      </c>
      <c r="D30" s="96" t="s">
        <v>1</v>
      </c>
    </row>
    <row r="31" spans="1:6">
      <c r="A31" s="1" t="s">
        <v>7</v>
      </c>
      <c r="B31" s="2">
        <v>139619</v>
      </c>
      <c r="C31" s="2">
        <v>154012</v>
      </c>
      <c r="D31" s="97">
        <f>IF(C31=0,0,IF(B31=0,"-100",IF(ABS((B31-C31)/C31*100)&gt;100,"&gt;100",((B31-C31)/C31*100))))</f>
        <v>-9.3453756850115575</v>
      </c>
    </row>
    <row r="32" spans="1:6" ht="22.5">
      <c r="A32" s="53" t="s">
        <v>103</v>
      </c>
      <c r="B32" s="2">
        <v>115478</v>
      </c>
      <c r="C32" s="2">
        <v>133483</v>
      </c>
      <c r="D32" s="97">
        <f>IF(C32=0,0,IF(B32=0,"-100",IF(ABS((B32-C32)/C32*100)&gt;100,"&gt;100",((B32-C32)/C32*100))))</f>
        <v>-13.488609036356689</v>
      </c>
    </row>
    <row r="33" spans="1:4" ht="22.5">
      <c r="A33" s="53" t="s">
        <v>102</v>
      </c>
      <c r="B33" s="2">
        <v>104215</v>
      </c>
      <c r="C33" s="2">
        <v>114041</v>
      </c>
      <c r="D33" s="112">
        <f>IF(C33=0,0,IF(B33=0,"-100",IF(ABS((B33-C33)/C33*100)&gt;100,"&gt;100",((B33-C33)/C33*100))))</f>
        <v>-8.6161994370445729</v>
      </c>
    </row>
    <row r="34" spans="1:4">
      <c r="A34" s="3" t="s">
        <v>34</v>
      </c>
      <c r="B34" s="99">
        <v>5838</v>
      </c>
      <c r="C34" s="99">
        <v>3362</v>
      </c>
      <c r="D34" s="97">
        <f>IF(C34=0,0,IF(B34=0,"-100",IF(ABS((B34-C34)/C34*100)&gt;100,"&gt;100",((B34-C34)/C34*100))))</f>
        <v>73.64663890541344</v>
      </c>
    </row>
    <row r="35" spans="1:4">
      <c r="A35" s="3"/>
      <c r="B35" s="99"/>
      <c r="C35" s="99"/>
      <c r="D35" s="97"/>
    </row>
    <row r="36" spans="1:4">
      <c r="A36" s="110"/>
      <c r="B36" s="111" t="s">
        <v>13</v>
      </c>
      <c r="C36" s="4" t="s">
        <v>13</v>
      </c>
      <c r="D36" s="5" t="s">
        <v>9</v>
      </c>
    </row>
    <row r="37" spans="1:4">
      <c r="A37" s="3"/>
      <c r="B37" s="7">
        <v>2019</v>
      </c>
      <c r="C37" s="7" t="s">
        <v>164</v>
      </c>
      <c r="D37" s="8"/>
    </row>
    <row r="38" spans="1:4">
      <c r="A38" s="106" t="s">
        <v>49</v>
      </c>
      <c r="B38" s="95"/>
      <c r="C38" s="95"/>
      <c r="D38" s="96" t="s">
        <v>1</v>
      </c>
    </row>
    <row r="39" spans="1:4">
      <c r="A39" s="1" t="s">
        <v>50</v>
      </c>
      <c r="B39" s="2">
        <v>5792</v>
      </c>
      <c r="C39" s="2">
        <v>2976</v>
      </c>
      <c r="D39" s="97">
        <f t="shared" ref="D39:D45" si="1">IF(C39=0,0,IF(B39=0,"-100",IF(ABS((B39-C39)/C39*100)&gt;100,"&gt;100",((B39-C39)/C39*100))))</f>
        <v>94.623655913978496</v>
      </c>
    </row>
    <row r="40" spans="1:4">
      <c r="A40" s="1" t="s">
        <v>51</v>
      </c>
      <c r="B40" s="2">
        <v>6108</v>
      </c>
      <c r="C40" s="2">
        <v>3380</v>
      </c>
      <c r="D40" s="97">
        <f t="shared" si="1"/>
        <v>80.710059171597635</v>
      </c>
    </row>
    <row r="41" spans="1:4">
      <c r="A41" s="1" t="s">
        <v>52</v>
      </c>
      <c r="B41" s="2">
        <v>2162</v>
      </c>
      <c r="C41" s="2">
        <v>2307</v>
      </c>
      <c r="D41" s="97">
        <f t="shared" si="1"/>
        <v>-6.2852188990030342</v>
      </c>
    </row>
    <row r="42" spans="1:4">
      <c r="A42" s="41" t="s">
        <v>53</v>
      </c>
      <c r="B42" s="2">
        <v>8270</v>
      </c>
      <c r="C42" s="2">
        <v>5687</v>
      </c>
      <c r="D42" s="97">
        <f t="shared" si="1"/>
        <v>45.419377527694742</v>
      </c>
    </row>
    <row r="43" spans="1:4">
      <c r="A43" s="1" t="s">
        <v>54</v>
      </c>
      <c r="B43" s="113">
        <v>39840</v>
      </c>
      <c r="C43" s="113">
        <v>44895</v>
      </c>
      <c r="D43" s="97">
        <f t="shared" si="1"/>
        <v>-11.259605746742398</v>
      </c>
    </row>
    <row r="44" spans="1:4">
      <c r="A44" s="1" t="s">
        <v>55</v>
      </c>
      <c r="B44" s="114">
        <v>0.1454</v>
      </c>
      <c r="C44" s="114">
        <v>6.6299999999999998E-2</v>
      </c>
      <c r="D44" s="97" t="str">
        <f t="shared" si="1"/>
        <v>&gt;100</v>
      </c>
    </row>
    <row r="45" spans="1:4">
      <c r="A45" s="1" t="s">
        <v>56</v>
      </c>
      <c r="B45" s="115">
        <v>0.20760000000000001</v>
      </c>
      <c r="C45" s="115">
        <v>0.12670000000000001</v>
      </c>
      <c r="D45" s="97">
        <f t="shared" si="1"/>
        <v>63.851617995264398</v>
      </c>
    </row>
    <row r="46" spans="1:4">
      <c r="A46" s="1"/>
      <c r="B46" s="115"/>
      <c r="C46" s="115"/>
      <c r="D46" s="97"/>
    </row>
    <row r="47" spans="1:4">
      <c r="A47" s="1"/>
      <c r="B47" s="115"/>
      <c r="C47" s="115"/>
      <c r="D47" s="97"/>
    </row>
    <row r="48" spans="1:4">
      <c r="A48" s="116" t="s">
        <v>57</v>
      </c>
      <c r="B48" s="2"/>
      <c r="C48" s="2"/>
      <c r="D48" s="2"/>
    </row>
    <row r="49" spans="1:4">
      <c r="A49" s="193" t="s">
        <v>58</v>
      </c>
      <c r="B49" s="193"/>
      <c r="C49" s="193"/>
      <c r="D49" s="193"/>
    </row>
    <row r="50" spans="1:4">
      <c r="A50" s="192"/>
      <c r="B50" s="192"/>
      <c r="C50" s="192"/>
      <c r="D50" s="192"/>
    </row>
    <row r="51" spans="1:4">
      <c r="A51" s="1" t="s">
        <v>147</v>
      </c>
      <c r="B51" s="2"/>
      <c r="C51" s="117"/>
      <c r="D51" s="2"/>
    </row>
    <row r="52" spans="1:4" ht="25.5" customHeight="1">
      <c r="A52" s="194" t="s">
        <v>161</v>
      </c>
      <c r="B52" s="194"/>
      <c r="C52" s="194"/>
      <c r="D52" s="194"/>
    </row>
    <row r="53" spans="1:4" ht="35.25" customHeight="1">
      <c r="A53" s="195" t="s">
        <v>162</v>
      </c>
      <c r="B53" s="195"/>
      <c r="C53" s="195"/>
      <c r="D53" s="195"/>
    </row>
  </sheetData>
  <mergeCells count="3">
    <mergeCell ref="A49:D49"/>
    <mergeCell ref="A52:D52"/>
    <mergeCell ref="A53:D53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B3 C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/>
  </sheetViews>
  <sheetFormatPr baseColWidth="10" defaultColWidth="11.42578125" defaultRowHeight="11.25"/>
  <cols>
    <col min="1" max="1" width="48.5703125" style="37" customWidth="1"/>
    <col min="2" max="2" width="4.28515625" style="37" customWidth="1"/>
    <col min="3" max="5" width="12.85546875" style="37" customWidth="1"/>
    <col min="6" max="16384" width="11.42578125" style="37"/>
  </cols>
  <sheetData>
    <row r="1" spans="1:10" ht="27" customHeight="1">
      <c r="A1" s="6" t="s">
        <v>8</v>
      </c>
      <c r="B1" s="3"/>
      <c r="C1" s="3"/>
      <c r="D1" s="3"/>
      <c r="E1" s="3"/>
    </row>
    <row r="2" spans="1:10">
      <c r="A2" s="11"/>
      <c r="B2" s="4" t="s">
        <v>15</v>
      </c>
      <c r="C2" s="4" t="s">
        <v>133</v>
      </c>
      <c r="D2" s="4" t="s">
        <v>133</v>
      </c>
      <c r="E2" s="5" t="s">
        <v>9</v>
      </c>
    </row>
    <row r="3" spans="1:10">
      <c r="A3" s="1"/>
      <c r="B3" s="7"/>
      <c r="C3" s="7">
        <v>2019</v>
      </c>
      <c r="D3" s="8" t="s">
        <v>146</v>
      </c>
      <c r="E3" s="8"/>
    </row>
    <row r="4" spans="1:10">
      <c r="A4" s="1"/>
      <c r="B4" s="52"/>
      <c r="C4" s="52" t="s">
        <v>0</v>
      </c>
      <c r="D4" s="52" t="s">
        <v>0</v>
      </c>
      <c r="E4" s="8" t="s">
        <v>1</v>
      </c>
    </row>
    <row r="5" spans="1:10">
      <c r="A5" s="11" t="s">
        <v>105</v>
      </c>
      <c r="B5" s="50"/>
      <c r="C5" s="50">
        <v>5487</v>
      </c>
      <c r="D5" s="50">
        <v>6054</v>
      </c>
      <c r="E5" s="51">
        <f t="shared" ref="E5:E27" si="0">IF(D5=0,0,IF(C5=0,"-100",IF(ABS((C5-D5)/D5*100)&gt;100,"&gt;100",((C5-D5)/D5*100))))</f>
        <v>-9.3657086223984134</v>
      </c>
    </row>
    <row r="6" spans="1:10">
      <c r="A6" s="1" t="s">
        <v>106</v>
      </c>
      <c r="B6" s="2"/>
      <c r="C6" s="2">
        <v>57</v>
      </c>
      <c r="D6" s="2">
        <v>55</v>
      </c>
      <c r="E6" s="13">
        <f t="shared" si="0"/>
        <v>3.6363636363636362</v>
      </c>
      <c r="F6" s="3"/>
      <c r="G6" s="3"/>
      <c r="H6" s="3"/>
      <c r="I6" s="3"/>
      <c r="J6" s="3"/>
    </row>
    <row r="7" spans="1:10">
      <c r="A7" s="1" t="s">
        <v>107</v>
      </c>
      <c r="B7" s="2"/>
      <c r="C7" s="2">
        <v>4484</v>
      </c>
      <c r="D7" s="2">
        <v>4891</v>
      </c>
      <c r="E7" s="13">
        <f t="shared" si="0"/>
        <v>-8.3214066653036181</v>
      </c>
    </row>
    <row r="8" spans="1:10">
      <c r="A8" s="1" t="s">
        <v>108</v>
      </c>
      <c r="B8" s="2"/>
      <c r="C8" s="2">
        <v>78</v>
      </c>
      <c r="D8" s="2">
        <v>121</v>
      </c>
      <c r="E8" s="13">
        <f t="shared" si="0"/>
        <v>-35.537190082644628</v>
      </c>
    </row>
    <row r="9" spans="1:10" s="146" customFormat="1">
      <c r="A9" s="131" t="s">
        <v>2</v>
      </c>
      <c r="B9" s="10">
        <v>24</v>
      </c>
      <c r="C9" s="10">
        <v>1024</v>
      </c>
      <c r="D9" s="10">
        <v>1229</v>
      </c>
      <c r="E9" s="42">
        <f t="shared" si="0"/>
        <v>-16.680227827502033</v>
      </c>
    </row>
    <row r="10" spans="1:10">
      <c r="A10" s="1" t="s">
        <v>109</v>
      </c>
      <c r="B10" s="2"/>
      <c r="C10" s="2">
        <v>249</v>
      </c>
      <c r="D10" s="2">
        <v>242</v>
      </c>
      <c r="E10" s="13">
        <f t="shared" si="0"/>
        <v>2.8925619834710745</v>
      </c>
    </row>
    <row r="11" spans="1:10">
      <c r="A11" s="1" t="s">
        <v>110</v>
      </c>
      <c r="B11" s="2"/>
      <c r="C11" s="2">
        <v>178</v>
      </c>
      <c r="D11" s="2">
        <v>190</v>
      </c>
      <c r="E11" s="13">
        <f t="shared" si="0"/>
        <v>-6.3157894736842106</v>
      </c>
    </row>
    <row r="12" spans="1:10" s="146" customFormat="1">
      <c r="A12" s="6" t="s">
        <v>3</v>
      </c>
      <c r="B12" s="10">
        <v>25</v>
      </c>
      <c r="C12" s="10">
        <v>71</v>
      </c>
      <c r="D12" s="10">
        <v>52</v>
      </c>
      <c r="E12" s="42">
        <f t="shared" si="0"/>
        <v>36.538461538461533</v>
      </c>
    </row>
    <row r="13" spans="1:10">
      <c r="A13" s="1" t="s">
        <v>139</v>
      </c>
      <c r="B13" s="2">
        <v>26</v>
      </c>
      <c r="C13" s="2">
        <v>201</v>
      </c>
      <c r="D13" s="2">
        <v>-282</v>
      </c>
      <c r="E13" s="13" t="str">
        <f t="shared" si="0"/>
        <v>&gt;100</v>
      </c>
    </row>
    <row r="14" spans="1:10">
      <c r="A14" s="1" t="s">
        <v>95</v>
      </c>
      <c r="B14" s="2">
        <v>27</v>
      </c>
      <c r="C14" s="2">
        <v>29</v>
      </c>
      <c r="D14" s="2">
        <v>-1893</v>
      </c>
      <c r="E14" s="13" t="str">
        <f>IF(D14=0,0,IF(C14=0,"-100",IF(ABS((C14-D14)/D14*100)&gt;100,"&gt;100",((C14-D14)/D14*100))))</f>
        <v>&gt;100</v>
      </c>
    </row>
    <row r="15" spans="1:10" ht="22.5">
      <c r="A15" s="53" t="s">
        <v>156</v>
      </c>
      <c r="B15" s="2">
        <v>28</v>
      </c>
      <c r="C15" s="2">
        <v>-30</v>
      </c>
      <c r="D15" s="2">
        <v>31</v>
      </c>
      <c r="E15" s="13" t="str">
        <f t="shared" si="0"/>
        <v>&gt;100</v>
      </c>
    </row>
    <row r="16" spans="1:10">
      <c r="A16" s="1" t="s">
        <v>96</v>
      </c>
      <c r="B16" s="2">
        <v>29</v>
      </c>
      <c r="C16" s="2">
        <v>22</v>
      </c>
      <c r="D16" s="2">
        <v>9</v>
      </c>
      <c r="E16" s="13" t="str">
        <f t="shared" si="0"/>
        <v>&gt;100</v>
      </c>
    </row>
    <row r="17" spans="1:5">
      <c r="A17" s="1" t="s">
        <v>12</v>
      </c>
      <c r="B17" s="2">
        <v>30</v>
      </c>
      <c r="C17" s="2">
        <v>17</v>
      </c>
      <c r="D17" s="2">
        <v>1</v>
      </c>
      <c r="E17" s="13" t="str">
        <f t="shared" si="0"/>
        <v>&gt;100</v>
      </c>
    </row>
    <row r="18" spans="1:5" ht="22.5">
      <c r="A18" s="53" t="s">
        <v>11</v>
      </c>
      <c r="B18" s="2">
        <v>31</v>
      </c>
      <c r="C18" s="2">
        <v>20</v>
      </c>
      <c r="D18" s="2">
        <v>21</v>
      </c>
      <c r="E18" s="13">
        <f t="shared" si="0"/>
        <v>-4.7619047619047619</v>
      </c>
    </row>
    <row r="19" spans="1:5">
      <c r="A19" s="1" t="s">
        <v>97</v>
      </c>
      <c r="B19" s="2">
        <v>32</v>
      </c>
      <c r="C19" s="2">
        <v>970</v>
      </c>
      <c r="D19" s="2">
        <v>999</v>
      </c>
      <c r="E19" s="42">
        <f t="shared" si="0"/>
        <v>-2.9029029029029032</v>
      </c>
    </row>
    <row r="20" spans="1:5">
      <c r="A20" s="12" t="s">
        <v>4</v>
      </c>
      <c r="B20" s="14">
        <v>33</v>
      </c>
      <c r="C20" s="14">
        <v>45</v>
      </c>
      <c r="D20" s="14">
        <v>-57</v>
      </c>
      <c r="E20" s="164" t="str">
        <f t="shared" si="0"/>
        <v>&gt;100</v>
      </c>
    </row>
    <row r="21" spans="1:5">
      <c r="A21" s="15" t="s">
        <v>98</v>
      </c>
      <c r="B21" s="16"/>
      <c r="C21" s="16">
        <f>SUM(C9+C12+C13+C14+C15+C16+C17+C18-C19+C20)</f>
        <v>429</v>
      </c>
      <c r="D21" s="16">
        <f>SUM(D9+D12+D13+D14+D15+D16+D17+D18-D19+D20)</f>
        <v>-1888</v>
      </c>
      <c r="E21" s="16" t="str">
        <f t="shared" si="0"/>
        <v>&gt;100</v>
      </c>
    </row>
    <row r="22" spans="1:5">
      <c r="A22" s="145" t="s">
        <v>99</v>
      </c>
      <c r="B22" s="9">
        <v>34</v>
      </c>
      <c r="C22" s="9">
        <v>-341</v>
      </c>
      <c r="D22" s="9">
        <v>-133</v>
      </c>
      <c r="E22" s="9" t="str">
        <f>IF(D22=0,0,IF(C22=0,"-100",IF(ABS((C22-D22)/D22*100)&gt;100,"&gt;100",((C22-D22)/D22*100))))</f>
        <v>&gt;100</v>
      </c>
    </row>
    <row r="23" spans="1:5">
      <c r="A23" s="12" t="s">
        <v>100</v>
      </c>
      <c r="B23" s="14">
        <v>35</v>
      </c>
      <c r="C23" s="14">
        <v>118</v>
      </c>
      <c r="D23" s="14">
        <v>86</v>
      </c>
      <c r="E23" s="38">
        <f t="shared" si="0"/>
        <v>37.209302325581397</v>
      </c>
    </row>
    <row r="24" spans="1:5">
      <c r="A24" s="6" t="s">
        <v>5</v>
      </c>
      <c r="B24" s="10"/>
      <c r="C24" s="10">
        <f>C21+C22-C23</f>
        <v>-30</v>
      </c>
      <c r="D24" s="10">
        <f>D21+D22-D23</f>
        <v>-2107</v>
      </c>
      <c r="E24" s="42">
        <f t="shared" si="0"/>
        <v>-98.576174655908872</v>
      </c>
    </row>
    <row r="25" spans="1:5">
      <c r="A25" s="12" t="s">
        <v>101</v>
      </c>
      <c r="B25" s="14">
        <v>36</v>
      </c>
      <c r="C25" s="14">
        <v>39</v>
      </c>
      <c r="D25" s="14">
        <v>297</v>
      </c>
      <c r="E25" s="38">
        <f t="shared" si="0"/>
        <v>-86.868686868686879</v>
      </c>
    </row>
    <row r="26" spans="1:5">
      <c r="A26" s="1"/>
      <c r="B26" s="2"/>
      <c r="C26" s="2"/>
      <c r="D26" s="2"/>
      <c r="E26" s="13"/>
    </row>
    <row r="27" spans="1:5" ht="12" thickBot="1">
      <c r="A27" s="39" t="s">
        <v>6</v>
      </c>
      <c r="B27" s="17"/>
      <c r="C27" s="17">
        <f>C24-C25</f>
        <v>-69</v>
      </c>
      <c r="D27" s="17">
        <f>D24-D25</f>
        <v>-2404</v>
      </c>
      <c r="E27" s="36">
        <f t="shared" si="0"/>
        <v>-97.129783693843592</v>
      </c>
    </row>
    <row r="28" spans="1:5" ht="12" thickTop="1">
      <c r="A28" s="1"/>
      <c r="B28" s="1"/>
      <c r="C28" s="1"/>
      <c r="D28" s="8"/>
      <c r="E28" s="1"/>
    </row>
    <row r="29" spans="1:5" ht="24" customHeight="1">
      <c r="A29" s="194" t="s">
        <v>10</v>
      </c>
      <c r="B29" s="194"/>
      <c r="C29" s="194"/>
      <c r="D29" s="194"/>
      <c r="E29" s="194"/>
    </row>
    <row r="30" spans="1:5">
      <c r="A30" s="185"/>
      <c r="B30" s="185"/>
      <c r="C30" s="185"/>
      <c r="D30" s="185"/>
      <c r="E30" s="185"/>
    </row>
    <row r="31" spans="1:5">
      <c r="A31" s="37" t="s">
        <v>163</v>
      </c>
    </row>
    <row r="32" spans="1:5" ht="24.75" customHeight="1">
      <c r="A32" s="194" t="s">
        <v>161</v>
      </c>
      <c r="B32" s="194"/>
      <c r="C32" s="194"/>
      <c r="D32" s="194"/>
      <c r="E32" s="194"/>
    </row>
    <row r="35" spans="6:10">
      <c r="F35" s="1"/>
      <c r="G35" s="1"/>
      <c r="H35" s="1"/>
      <c r="I35" s="1"/>
      <c r="J35" s="1"/>
    </row>
    <row r="36" spans="6:10">
      <c r="F36" s="18"/>
      <c r="G36" s="18"/>
      <c r="H36" s="18"/>
      <c r="I36" s="18"/>
      <c r="J36" s="18"/>
    </row>
  </sheetData>
  <mergeCells count="2">
    <mergeCell ref="A29:E29"/>
    <mergeCell ref="A32:E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ColWidth="53.85546875" defaultRowHeight="11.25"/>
  <cols>
    <col min="1" max="1" width="48.5703125" style="119" customWidth="1"/>
    <col min="2" max="4" width="12.85546875" style="119" customWidth="1"/>
    <col min="5" max="16384" width="53.85546875" style="119"/>
  </cols>
  <sheetData>
    <row r="1" spans="1:5" ht="27" customHeight="1">
      <c r="A1" s="182" t="s">
        <v>130</v>
      </c>
    </row>
    <row r="2" spans="1:5">
      <c r="A2" s="120"/>
      <c r="B2" s="121" t="s">
        <v>133</v>
      </c>
      <c r="C2" s="121" t="s">
        <v>133</v>
      </c>
      <c r="D2" s="122" t="s">
        <v>9</v>
      </c>
    </row>
    <row r="3" spans="1:5">
      <c r="A3" s="123"/>
      <c r="B3" s="124">
        <v>2019</v>
      </c>
      <c r="C3" s="8" t="s">
        <v>146</v>
      </c>
      <c r="D3" s="125"/>
    </row>
    <row r="4" spans="1:5">
      <c r="A4" s="126"/>
      <c r="B4" s="127" t="s">
        <v>0</v>
      </c>
      <c r="C4" s="127" t="s">
        <v>0</v>
      </c>
      <c r="D4" s="128" t="s">
        <v>1</v>
      </c>
    </row>
    <row r="5" spans="1:5">
      <c r="A5" s="6" t="s">
        <v>6</v>
      </c>
      <c r="B5" s="10">
        <v>-69</v>
      </c>
      <c r="C5" s="129">
        <v>-2404</v>
      </c>
      <c r="D5" s="130">
        <f>IF(C5=0,0,IF(B5=0,"-100",IF(ABS((B5-C5)/C5*100)&gt;100,"&gt;100",((B5-C5)/C5*100))))</f>
        <v>-97.129783693843592</v>
      </c>
    </row>
    <row r="6" spans="1:5" ht="22.5">
      <c r="A6" s="131" t="s">
        <v>59</v>
      </c>
      <c r="B6" s="1"/>
      <c r="C6" s="1"/>
      <c r="D6" s="1"/>
    </row>
    <row r="7" spans="1:5" ht="22.5">
      <c r="A7" s="53" t="s">
        <v>140</v>
      </c>
      <c r="B7" s="2">
        <v>-15</v>
      </c>
      <c r="C7" s="2">
        <v>-1</v>
      </c>
      <c r="D7" s="132" t="str">
        <f>IF(C7=0,0,IF(B7=0,"-100",IF(ABS((B7-C7)/C7*100)&gt;100,"&gt;100",((B7-C7)/C7*100))))</f>
        <v>&gt;100</v>
      </c>
    </row>
    <row r="8" spans="1:5" ht="33.75">
      <c r="A8" s="53" t="s">
        <v>141</v>
      </c>
      <c r="B8" s="2">
        <v>-135</v>
      </c>
      <c r="C8" s="2">
        <v>-36</v>
      </c>
      <c r="D8" s="132" t="str">
        <f>IF(C8=0,0,IF(B8=0,"-100",IF(ABS((B8-C8)/C8*100)&gt;100,"&gt;100",((B8-C8)/C8*100))))</f>
        <v>&gt;100</v>
      </c>
      <c r="E8" s="183"/>
    </row>
    <row r="9" spans="1:5" ht="22.5">
      <c r="A9" s="53" t="s">
        <v>60</v>
      </c>
      <c r="B9" s="2">
        <v>-358</v>
      </c>
      <c r="C9" s="2">
        <v>-21</v>
      </c>
      <c r="D9" s="132" t="str">
        <f>IF(C9=0,0,IF(B9=0,"-100",IF(ABS((B9-C9)/C9*100)&gt;100,"&gt;100",((B9-C9)/C9*100))))</f>
        <v>&gt;100</v>
      </c>
    </row>
    <row r="10" spans="1:5">
      <c r="A10" s="133" t="s">
        <v>61</v>
      </c>
      <c r="B10" s="14">
        <v>46</v>
      </c>
      <c r="C10" s="14">
        <v>-61</v>
      </c>
      <c r="D10" s="134" t="str">
        <f t="shared" ref="D10:D22" si="0">IF(C10=0,0,IF(B10=0,"-100",IF(ABS((B10-C10)/C10*100)&gt;100,"&gt;100",((B10-C10)/C10*100))))</f>
        <v>&gt;100</v>
      </c>
    </row>
    <row r="11" spans="1:5" s="118" customFormat="1">
      <c r="A11" s="135"/>
      <c r="B11" s="136">
        <f>SUM(B7:B10)</f>
        <v>-462</v>
      </c>
      <c r="C11" s="136">
        <f>SUM(C7:C10)</f>
        <v>-119</v>
      </c>
      <c r="D11" s="137" t="str">
        <f t="shared" si="0"/>
        <v>&gt;100</v>
      </c>
    </row>
    <row r="12" spans="1:5" s="118" customFormat="1" ht="22.5">
      <c r="A12" s="138" t="s">
        <v>142</v>
      </c>
      <c r="B12" s="2"/>
      <c r="C12" s="2"/>
      <c r="D12" s="13"/>
    </row>
    <row r="13" spans="1:5" ht="22.5">
      <c r="A13" s="53" t="s">
        <v>122</v>
      </c>
      <c r="B13" s="139"/>
      <c r="C13" s="139"/>
      <c r="D13" s="139"/>
    </row>
    <row r="14" spans="1:5" s="139" customFormat="1">
      <c r="A14" s="140" t="s">
        <v>62</v>
      </c>
      <c r="B14" s="2">
        <v>192</v>
      </c>
      <c r="C14" s="2">
        <v>-154</v>
      </c>
      <c r="D14" s="132" t="str">
        <f>IF(C14=0,0,IF(B14=0,"-100",IF(ABS((B14-C14)/C14*100)&gt;100,"&gt;100",((B14-C14)/C14*100))))</f>
        <v>&gt;100</v>
      </c>
    </row>
    <row r="15" spans="1:5">
      <c r="A15" s="140" t="s">
        <v>63</v>
      </c>
      <c r="B15" s="2">
        <v>-25</v>
      </c>
      <c r="C15" s="2">
        <v>2</v>
      </c>
      <c r="D15" s="132" t="str">
        <f t="shared" si="0"/>
        <v>&gt;100</v>
      </c>
    </row>
    <row r="16" spans="1:5" ht="22.5">
      <c r="A16" s="180" t="s">
        <v>140</v>
      </c>
      <c r="B16" s="2">
        <v>26</v>
      </c>
      <c r="C16" s="2">
        <v>-33</v>
      </c>
      <c r="D16" s="132" t="str">
        <f t="shared" si="0"/>
        <v>&gt;100</v>
      </c>
    </row>
    <row r="17" spans="1:5">
      <c r="A17" s="53" t="s">
        <v>64</v>
      </c>
      <c r="B17" s="139"/>
      <c r="C17" s="2"/>
      <c r="D17" s="132"/>
    </row>
    <row r="18" spans="1:5">
      <c r="A18" s="140" t="s">
        <v>62</v>
      </c>
      <c r="B18" s="2">
        <v>2</v>
      </c>
      <c r="C18" s="2">
        <v>-1</v>
      </c>
      <c r="D18" s="132" t="str">
        <f t="shared" si="0"/>
        <v>&gt;100</v>
      </c>
    </row>
    <row r="19" spans="1:5">
      <c r="A19" s="133" t="s">
        <v>61</v>
      </c>
      <c r="B19" s="14">
        <v>-60</v>
      </c>
      <c r="C19" s="14">
        <v>59</v>
      </c>
      <c r="D19" s="14" t="str">
        <f t="shared" si="0"/>
        <v>&gt;100</v>
      </c>
    </row>
    <row r="20" spans="1:5">
      <c r="A20" s="141"/>
      <c r="B20" s="107">
        <f>SUM(B14:B15,B16,B18,B19)</f>
        <v>135</v>
      </c>
      <c r="C20" s="107">
        <f>SUM(C14:C15,C16,C18,C19)</f>
        <v>-127</v>
      </c>
      <c r="D20" s="107" t="str">
        <f t="shared" si="0"/>
        <v>&gt;100</v>
      </c>
    </row>
    <row r="21" spans="1:5">
      <c r="A21" s="94" t="s">
        <v>65</v>
      </c>
      <c r="B21" s="136">
        <f>+B11+B20</f>
        <v>-327</v>
      </c>
      <c r="C21" s="136">
        <f>+C11+C20</f>
        <v>-246</v>
      </c>
      <c r="D21" s="136">
        <f t="shared" si="0"/>
        <v>32.926829268292686</v>
      </c>
    </row>
    <row r="22" spans="1:5" ht="12" thickBot="1">
      <c r="A22" s="142" t="s">
        <v>66</v>
      </c>
      <c r="B22" s="64">
        <f>+B21+B5</f>
        <v>-396</v>
      </c>
      <c r="C22" s="64">
        <f>+C21+C5</f>
        <v>-2650</v>
      </c>
      <c r="D22" s="64">
        <f t="shared" si="0"/>
        <v>-85.056603773584911</v>
      </c>
    </row>
    <row r="23" spans="1:5" ht="12" thickTop="1">
      <c r="A23" s="53" t="s">
        <v>67</v>
      </c>
      <c r="B23" s="2">
        <v>-402</v>
      </c>
      <c r="C23" s="2">
        <v>-2608</v>
      </c>
      <c r="D23" s="132"/>
    </row>
    <row r="24" spans="1:5">
      <c r="A24" s="1" t="s">
        <v>68</v>
      </c>
      <c r="B24" s="2">
        <v>6</v>
      </c>
      <c r="C24" s="2">
        <v>-42</v>
      </c>
      <c r="D24" s="132"/>
    </row>
    <row r="25" spans="1:5">
      <c r="A25" s="1"/>
      <c r="B25" s="2"/>
      <c r="C25" s="2"/>
      <c r="D25" s="132"/>
    </row>
    <row r="26" spans="1:5" ht="11.25" customHeight="1">
      <c r="A26" s="15"/>
      <c r="B26" s="143"/>
      <c r="C26" s="143"/>
      <c r="D26" s="9"/>
    </row>
    <row r="27" spans="1:5">
      <c r="A27" s="193" t="s">
        <v>43</v>
      </c>
      <c r="B27" s="193"/>
      <c r="C27" s="193"/>
      <c r="D27" s="193"/>
    </row>
    <row r="28" spans="1:5">
      <c r="A28" s="196"/>
      <c r="B28" s="196"/>
      <c r="C28" s="196"/>
      <c r="D28" s="196"/>
    </row>
    <row r="29" spans="1:5">
      <c r="A29" s="193" t="s">
        <v>147</v>
      </c>
      <c r="B29" s="193"/>
      <c r="C29" s="193"/>
      <c r="D29" s="193"/>
    </row>
    <row r="30" spans="1:5" ht="11.25" customHeight="1"/>
    <row r="31" spans="1:5" ht="11.25" customHeight="1">
      <c r="E31" s="144">
        <v>0</v>
      </c>
    </row>
    <row r="33" ht="15" customHeight="1"/>
    <row r="34" ht="11.25" customHeight="1"/>
    <row r="35" ht="11.25" customHeight="1"/>
    <row r="36" ht="24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>
      <c r="E50" s="145"/>
      <c r="F50" s="145"/>
    </row>
    <row r="51" spans="5:8" ht="11.25" customHeight="1">
      <c r="E51" s="143"/>
      <c r="F51" s="143"/>
      <c r="G51" s="143"/>
      <c r="H51" s="143"/>
    </row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</sheetData>
  <mergeCells count="3">
    <mergeCell ref="A27:D27"/>
    <mergeCell ref="A28:D28"/>
    <mergeCell ref="A29:D29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/>
  </sheetViews>
  <sheetFormatPr baseColWidth="10" defaultColWidth="77.85546875" defaultRowHeight="11.25"/>
  <cols>
    <col min="1" max="1" width="48.5703125" style="22" customWidth="1"/>
    <col min="2" max="2" width="4.28515625" style="19" customWidth="1"/>
    <col min="3" max="5" width="12.85546875" style="22" customWidth="1"/>
    <col min="6" max="6" width="2.140625" style="19" customWidth="1"/>
    <col min="7" max="7" width="17.28515625" style="20" customWidth="1"/>
    <col min="8" max="8" width="77.85546875" style="21"/>
    <col min="9" max="16384" width="77.85546875" style="22"/>
  </cols>
  <sheetData>
    <row r="1" spans="1:9" ht="27" customHeight="1">
      <c r="A1" s="32" t="s">
        <v>131</v>
      </c>
      <c r="C1" s="19"/>
      <c r="D1" s="19"/>
      <c r="E1" s="19"/>
    </row>
    <row r="2" spans="1:9">
      <c r="A2" s="56"/>
      <c r="B2" s="56"/>
      <c r="C2" s="57" t="s">
        <v>13</v>
      </c>
      <c r="D2" s="57" t="s">
        <v>13</v>
      </c>
      <c r="E2" s="58" t="s">
        <v>9</v>
      </c>
    </row>
    <row r="3" spans="1:9">
      <c r="A3" s="23"/>
      <c r="B3" s="59"/>
      <c r="C3" s="24">
        <v>2019</v>
      </c>
      <c r="D3" s="8" t="s">
        <v>146</v>
      </c>
      <c r="E3" s="59"/>
      <c r="H3" s="25"/>
    </row>
    <row r="4" spans="1:9">
      <c r="A4" s="26" t="s">
        <v>14</v>
      </c>
      <c r="B4" s="60" t="s">
        <v>15</v>
      </c>
      <c r="C4" s="27" t="s">
        <v>0</v>
      </c>
      <c r="D4" s="27" t="s">
        <v>0</v>
      </c>
      <c r="E4" s="60" t="s">
        <v>1</v>
      </c>
      <c r="H4" s="25"/>
    </row>
    <row r="5" spans="1:9">
      <c r="A5" s="28" t="s">
        <v>16</v>
      </c>
      <c r="B5" s="1">
        <v>37</v>
      </c>
      <c r="C5" s="2">
        <v>3454</v>
      </c>
      <c r="D5" s="2">
        <v>1519</v>
      </c>
      <c r="E5" s="13" t="str">
        <f t="shared" ref="E5:E28" si="0">IF(D5=0,0,IF(C5=0,"-100",IF(ABS((C5-D5)/D5*100)&gt;100,"&gt;100",((C5-D5)/D5*100))))</f>
        <v>&gt;100</v>
      </c>
      <c r="H5" s="25"/>
      <c r="I5" s="29"/>
    </row>
    <row r="6" spans="1:9">
      <c r="A6" s="28" t="s">
        <v>111</v>
      </c>
      <c r="B6" s="1">
        <v>38</v>
      </c>
      <c r="C6" s="2">
        <v>9359</v>
      </c>
      <c r="D6" s="2">
        <v>8963</v>
      </c>
      <c r="E6" s="13">
        <f t="shared" si="0"/>
        <v>4.4181635613075976</v>
      </c>
      <c r="G6" s="30"/>
      <c r="H6" s="25"/>
      <c r="I6" s="29"/>
    </row>
    <row r="7" spans="1:9">
      <c r="A7" s="165" t="s">
        <v>112</v>
      </c>
      <c r="B7" s="1"/>
      <c r="C7" s="166">
        <v>582</v>
      </c>
      <c r="D7" s="166">
        <v>251</v>
      </c>
      <c r="E7" s="167" t="str">
        <f t="shared" si="0"/>
        <v>&gt;100</v>
      </c>
      <c r="G7" s="30"/>
      <c r="H7" s="25"/>
      <c r="I7" s="29"/>
    </row>
    <row r="8" spans="1:9" ht="22.5">
      <c r="A8" s="43" t="s">
        <v>113</v>
      </c>
      <c r="B8" s="1" t="s">
        <v>158</v>
      </c>
      <c r="C8" s="2">
        <v>1768</v>
      </c>
      <c r="D8" s="2">
        <v>3443</v>
      </c>
      <c r="E8" s="13">
        <f t="shared" si="0"/>
        <v>-48.649433633459196</v>
      </c>
      <c r="G8" s="30"/>
      <c r="H8" s="25"/>
      <c r="I8" s="29"/>
    </row>
    <row r="9" spans="1:9" s="49" customFormat="1">
      <c r="A9" s="165" t="s">
        <v>114</v>
      </c>
      <c r="B9" s="23"/>
      <c r="C9" s="166">
        <v>63</v>
      </c>
      <c r="D9" s="166">
        <v>104</v>
      </c>
      <c r="E9" s="167">
        <f t="shared" si="0"/>
        <v>-39.42307692307692</v>
      </c>
      <c r="F9" s="45"/>
      <c r="G9" s="46"/>
      <c r="H9" s="47"/>
      <c r="I9" s="48"/>
    </row>
    <row r="10" spans="1:9">
      <c r="A10" s="165" t="s">
        <v>112</v>
      </c>
      <c r="C10" s="168">
        <v>491</v>
      </c>
      <c r="D10" s="168">
        <v>789</v>
      </c>
      <c r="E10" s="167">
        <f t="shared" si="0"/>
        <v>-37.769328263624843</v>
      </c>
      <c r="G10" s="30"/>
      <c r="H10" s="25"/>
      <c r="I10" s="29"/>
    </row>
    <row r="11" spans="1:9">
      <c r="A11" s="28" t="s">
        <v>115</v>
      </c>
      <c r="B11" s="1">
        <v>39</v>
      </c>
      <c r="C11" s="2">
        <v>17185</v>
      </c>
      <c r="D11" s="2">
        <v>20548</v>
      </c>
      <c r="E11" s="13">
        <f t="shared" si="0"/>
        <v>-16.366556355849717</v>
      </c>
      <c r="I11" s="31"/>
    </row>
    <row r="12" spans="1:9">
      <c r="A12" s="165" t="s">
        <v>114</v>
      </c>
      <c r="B12" s="1"/>
      <c r="C12" s="166">
        <v>652</v>
      </c>
      <c r="D12" s="166">
        <v>804</v>
      </c>
      <c r="E12" s="167">
        <f t="shared" si="0"/>
        <v>-18.905472636815919</v>
      </c>
      <c r="H12" s="61"/>
      <c r="I12" s="31"/>
    </row>
    <row r="13" spans="1:9">
      <c r="A13" s="165" t="s">
        <v>112</v>
      </c>
      <c r="B13" s="1"/>
      <c r="C13" s="166">
        <v>774</v>
      </c>
      <c r="D13" s="166">
        <v>1005</v>
      </c>
      <c r="E13" s="167">
        <f t="shared" si="0"/>
        <v>-22.985074626865671</v>
      </c>
      <c r="I13" s="31"/>
    </row>
    <row r="14" spans="1:9" ht="22.5">
      <c r="A14" s="43" t="s">
        <v>103</v>
      </c>
      <c r="B14" s="1">
        <v>40</v>
      </c>
      <c r="C14" s="2">
        <v>104215</v>
      </c>
      <c r="D14" s="2">
        <v>114041</v>
      </c>
      <c r="E14" s="13">
        <f t="shared" si="0"/>
        <v>-8.6161994370445729</v>
      </c>
      <c r="I14" s="31"/>
    </row>
    <row r="15" spans="1:9">
      <c r="A15" s="165" t="s">
        <v>114</v>
      </c>
      <c r="B15" s="1"/>
      <c r="C15" s="166">
        <v>19986</v>
      </c>
      <c r="D15" s="166">
        <v>24498</v>
      </c>
      <c r="E15" s="167">
        <f t="shared" si="0"/>
        <v>-18.417830026940976</v>
      </c>
      <c r="I15" s="31"/>
    </row>
    <row r="16" spans="1:9">
      <c r="A16" s="165" t="s">
        <v>112</v>
      </c>
      <c r="B16" s="1"/>
      <c r="C16" s="166">
        <v>80049</v>
      </c>
      <c r="D16" s="166">
        <v>85168</v>
      </c>
      <c r="E16" s="167">
        <f t="shared" si="0"/>
        <v>-6.0104734172459136</v>
      </c>
      <c r="I16" s="29"/>
    </row>
    <row r="17" spans="1:9">
      <c r="A17" s="28" t="s">
        <v>18</v>
      </c>
      <c r="B17" s="1">
        <v>41</v>
      </c>
      <c r="C17" s="2">
        <v>1019</v>
      </c>
      <c r="D17" s="2">
        <v>1152</v>
      </c>
      <c r="E17" s="13">
        <f t="shared" si="0"/>
        <v>-11.545138888888889</v>
      </c>
      <c r="I17" s="29"/>
    </row>
    <row r="18" spans="1:9" ht="22.5">
      <c r="A18" s="43" t="s">
        <v>17</v>
      </c>
      <c r="B18" s="1">
        <v>42</v>
      </c>
      <c r="C18" s="2">
        <v>281</v>
      </c>
      <c r="D18" s="2">
        <v>114</v>
      </c>
      <c r="E18" s="13" t="str">
        <f t="shared" si="0"/>
        <v>&gt;100</v>
      </c>
      <c r="I18" s="29"/>
    </row>
    <row r="19" spans="1:9">
      <c r="A19" s="28" t="s">
        <v>116</v>
      </c>
      <c r="B19" s="1">
        <v>43</v>
      </c>
      <c r="C19" s="2">
        <v>352</v>
      </c>
      <c r="D19" s="2">
        <v>338</v>
      </c>
      <c r="E19" s="13">
        <f t="shared" si="0"/>
        <v>4.1420118343195274</v>
      </c>
      <c r="I19" s="29"/>
    </row>
    <row r="20" spans="1:9">
      <c r="A20" s="28" t="s">
        <v>19</v>
      </c>
      <c r="B20" s="1"/>
      <c r="C20" s="2">
        <v>147</v>
      </c>
      <c r="D20" s="2">
        <v>173</v>
      </c>
      <c r="E20" s="13">
        <f t="shared" si="0"/>
        <v>-15.028901734104046</v>
      </c>
      <c r="I20" s="29"/>
    </row>
    <row r="21" spans="1:9">
      <c r="A21" s="28" t="s">
        <v>20</v>
      </c>
      <c r="B21" s="1">
        <v>44</v>
      </c>
      <c r="C21" s="2">
        <v>339</v>
      </c>
      <c r="D21" s="2">
        <v>364</v>
      </c>
      <c r="E21" s="13">
        <f t="shared" si="0"/>
        <v>-6.8681318681318686</v>
      </c>
      <c r="I21" s="29"/>
    </row>
    <row r="22" spans="1:9">
      <c r="A22" s="28" t="s">
        <v>21</v>
      </c>
      <c r="B22" s="1">
        <v>45</v>
      </c>
      <c r="C22" s="2">
        <v>122</v>
      </c>
      <c r="D22" s="2">
        <v>107</v>
      </c>
      <c r="E22" s="13">
        <f t="shared" si="0"/>
        <v>14.018691588785046</v>
      </c>
      <c r="I22" s="29"/>
    </row>
    <row r="23" spans="1:9">
      <c r="A23" s="28" t="s">
        <v>22</v>
      </c>
      <c r="B23" s="1">
        <v>46</v>
      </c>
      <c r="C23" s="2">
        <v>139</v>
      </c>
      <c r="D23" s="2">
        <v>136</v>
      </c>
      <c r="E23" s="13">
        <f t="shared" si="0"/>
        <v>2.2058823529411766</v>
      </c>
      <c r="I23" s="29"/>
    </row>
    <row r="24" spans="1:9">
      <c r="A24" s="28" t="s">
        <v>23</v>
      </c>
      <c r="B24" s="1">
        <v>47</v>
      </c>
      <c r="C24" s="2">
        <v>81</v>
      </c>
      <c r="D24" s="2">
        <v>851</v>
      </c>
      <c r="E24" s="13">
        <f t="shared" si="0"/>
        <v>-90.481786133960057</v>
      </c>
      <c r="I24" s="29"/>
    </row>
    <row r="25" spans="1:9">
      <c r="A25" s="28" t="s">
        <v>24</v>
      </c>
      <c r="B25" s="1">
        <v>48</v>
      </c>
      <c r="C25" s="2">
        <v>17</v>
      </c>
      <c r="D25" s="2">
        <v>38</v>
      </c>
      <c r="E25" s="13">
        <f t="shared" si="0"/>
        <v>-55.26315789473685</v>
      </c>
      <c r="I25" s="29"/>
    </row>
    <row r="26" spans="1:9">
      <c r="A26" s="28" t="s">
        <v>25</v>
      </c>
      <c r="B26" s="1">
        <v>48</v>
      </c>
      <c r="C26" s="2">
        <v>435</v>
      </c>
      <c r="D26" s="2">
        <v>431</v>
      </c>
      <c r="E26" s="13">
        <f t="shared" si="0"/>
        <v>0.92807424593967514</v>
      </c>
      <c r="I26" s="29"/>
    </row>
    <row r="27" spans="1:9">
      <c r="A27" s="28" t="s">
        <v>26</v>
      </c>
      <c r="B27" s="1">
        <v>49</v>
      </c>
      <c r="C27" s="14">
        <v>706</v>
      </c>
      <c r="D27" s="14">
        <v>1794</v>
      </c>
      <c r="E27" s="13">
        <f t="shared" si="0"/>
        <v>-60.64659977703456</v>
      </c>
      <c r="I27" s="29"/>
    </row>
    <row r="28" spans="1:9" s="55" customFormat="1" ht="12" thickBot="1">
      <c r="A28" s="62" t="s">
        <v>27</v>
      </c>
      <c r="B28" s="63"/>
      <c r="C28" s="17">
        <v>139619</v>
      </c>
      <c r="D28" s="17">
        <v>154012</v>
      </c>
      <c r="E28" s="65">
        <f t="shared" si="0"/>
        <v>-9.3453756850115575</v>
      </c>
      <c r="F28" s="33"/>
      <c r="G28" s="30"/>
      <c r="H28" s="66"/>
      <c r="I28" s="67"/>
    </row>
    <row r="29" spans="1:9" s="55" customFormat="1" ht="12" thickTop="1">
      <c r="A29" s="32"/>
      <c r="B29" s="6"/>
      <c r="C29" s="68"/>
      <c r="D29" s="10"/>
      <c r="F29" s="33"/>
      <c r="G29" s="69"/>
      <c r="H29" s="66"/>
      <c r="I29" s="67"/>
    </row>
    <row r="30" spans="1:9" s="55" customFormat="1">
      <c r="A30" s="32"/>
      <c r="B30" s="6"/>
      <c r="C30" s="68"/>
      <c r="D30" s="10"/>
      <c r="F30" s="33"/>
      <c r="G30" s="69"/>
      <c r="H30" s="66"/>
      <c r="I30" s="67"/>
    </row>
    <row r="31" spans="1:9">
      <c r="A31" s="56"/>
      <c r="B31" s="56"/>
      <c r="C31" s="57" t="s">
        <v>13</v>
      </c>
      <c r="D31" s="57" t="s">
        <v>13</v>
      </c>
      <c r="E31" s="58" t="s">
        <v>9</v>
      </c>
      <c r="I31" s="29"/>
    </row>
    <row r="32" spans="1:9">
      <c r="A32" s="23"/>
      <c r="B32" s="59"/>
      <c r="C32" s="24">
        <v>2019</v>
      </c>
      <c r="D32" s="8" t="s">
        <v>148</v>
      </c>
      <c r="E32" s="59"/>
      <c r="G32" s="70"/>
      <c r="I32" s="29"/>
    </row>
    <row r="33" spans="1:9">
      <c r="A33" s="26" t="s">
        <v>28</v>
      </c>
      <c r="B33" s="60" t="s">
        <v>15</v>
      </c>
      <c r="C33" s="27" t="s">
        <v>0</v>
      </c>
      <c r="D33" s="27" t="s">
        <v>0</v>
      </c>
      <c r="E33" s="60" t="s">
        <v>1</v>
      </c>
      <c r="H33" s="25"/>
      <c r="I33" s="29"/>
    </row>
    <row r="34" spans="1:9">
      <c r="A34" s="28" t="s">
        <v>117</v>
      </c>
      <c r="B34" s="23">
        <v>50</v>
      </c>
      <c r="C34" s="71">
        <v>3331</v>
      </c>
      <c r="D34" s="71">
        <v>3681</v>
      </c>
      <c r="E34" s="72">
        <f t="shared" ref="E34:E36" si="1">IF(D34=0,0,IF(C34=0,"-100",IF(ABS((C34-D34)/D34*100)&gt;100,"&gt;100",((C34-D34)/D34*100))))</f>
        <v>-9.508285791904374</v>
      </c>
      <c r="F34" s="29"/>
      <c r="G34" s="19"/>
      <c r="H34" s="22"/>
    </row>
    <row r="35" spans="1:9" ht="22.5">
      <c r="A35" s="43" t="s">
        <v>143</v>
      </c>
      <c r="B35" s="23">
        <v>50</v>
      </c>
      <c r="C35" s="71">
        <v>7754</v>
      </c>
      <c r="D35" s="71">
        <v>7767</v>
      </c>
      <c r="E35" s="189" t="s">
        <v>157</v>
      </c>
      <c r="F35" s="29"/>
      <c r="G35" s="19"/>
      <c r="H35" s="22"/>
    </row>
    <row r="36" spans="1:9" s="174" customFormat="1">
      <c r="A36" s="165" t="s">
        <v>118</v>
      </c>
      <c r="B36" s="169"/>
      <c r="C36" s="170">
        <v>349</v>
      </c>
      <c r="D36" s="170">
        <v>388</v>
      </c>
      <c r="E36" s="171">
        <f t="shared" si="1"/>
        <v>-10.051546391752577</v>
      </c>
      <c r="F36" s="172"/>
      <c r="G36" s="173"/>
    </row>
    <row r="37" spans="1:9" s="174" customFormat="1">
      <c r="A37" s="178" t="s">
        <v>119</v>
      </c>
      <c r="B37" s="169"/>
      <c r="C37" s="175">
        <v>4254</v>
      </c>
      <c r="D37" s="175">
        <v>3941</v>
      </c>
      <c r="E37" s="176">
        <f>IF(D37=0,0,IF(C37=0,"-100",IF(ABS((C37-D37)/D37*100)&gt;100,"&gt;100",((C37-D37)/D37*100))))</f>
        <v>7.942146663283431</v>
      </c>
      <c r="F37" s="172"/>
      <c r="G37" s="177"/>
    </row>
    <row r="38" spans="1:9" s="174" customFormat="1">
      <c r="A38" s="165" t="s">
        <v>120</v>
      </c>
      <c r="B38" s="169"/>
      <c r="C38" s="170">
        <v>3151</v>
      </c>
      <c r="D38" s="170">
        <v>3438</v>
      </c>
      <c r="E38" s="176">
        <f>IF(D38=0,0,IF(C38=0,"-100",IF(ABS((C38-D38)/D38*100)&gt;100,"&gt;100",((C38-D38)/D38*100))))</f>
        <v>-8.3478766724840021</v>
      </c>
      <c r="F38" s="172"/>
      <c r="G38" s="177"/>
      <c r="I38" s="173"/>
    </row>
    <row r="39" spans="1:9" ht="22.5">
      <c r="A39" s="43" t="s">
        <v>102</v>
      </c>
      <c r="B39" s="23">
        <v>51</v>
      </c>
      <c r="C39" s="71">
        <v>115487</v>
      </c>
      <c r="D39" s="71">
        <v>133483</v>
      </c>
      <c r="E39" s="189">
        <f t="shared" ref="E39:E50" si="2">IF(D39=0,0,IF(C39=0,"-100",IF(ABS((C39-D39)/D39*100)&gt;100,"&gt;100",((C39-D39)/D39*100))))</f>
        <v>-13.481866604736185</v>
      </c>
      <c r="F39" s="29"/>
      <c r="G39" s="22"/>
      <c r="H39" s="22"/>
    </row>
    <row r="40" spans="1:9">
      <c r="A40" s="165" t="s">
        <v>118</v>
      </c>
      <c r="B40" s="23"/>
      <c r="C40" s="173">
        <v>35168</v>
      </c>
      <c r="D40" s="173">
        <v>43856</v>
      </c>
      <c r="E40" s="171">
        <f t="shared" si="2"/>
        <v>-19.810288215979568</v>
      </c>
      <c r="F40" s="29"/>
      <c r="G40" s="22"/>
      <c r="H40" s="22"/>
    </row>
    <row r="41" spans="1:9">
      <c r="A41" s="178" t="s">
        <v>119</v>
      </c>
      <c r="B41" s="23"/>
      <c r="C41" s="173">
        <v>53633</v>
      </c>
      <c r="D41" s="173">
        <v>58506</v>
      </c>
      <c r="E41" s="171">
        <f t="shared" si="2"/>
        <v>-8.3290602673230101</v>
      </c>
      <c r="F41" s="29"/>
      <c r="G41" s="22"/>
      <c r="H41" s="22"/>
    </row>
    <row r="42" spans="1:9">
      <c r="A42" s="165" t="s">
        <v>120</v>
      </c>
      <c r="B42" s="34"/>
      <c r="C42" s="173">
        <v>26270</v>
      </c>
      <c r="D42" s="173">
        <v>30379</v>
      </c>
      <c r="E42" s="171">
        <f t="shared" si="2"/>
        <v>-13.525790842358207</v>
      </c>
      <c r="F42" s="29"/>
      <c r="G42" s="22"/>
      <c r="H42" s="22"/>
    </row>
    <row r="43" spans="1:9">
      <c r="A43" s="179" t="s">
        <v>121</v>
      </c>
      <c r="B43" s="34"/>
      <c r="C43" s="173">
        <v>3137</v>
      </c>
      <c r="D43" s="173">
        <v>3456</v>
      </c>
      <c r="E43" s="171">
        <f t="shared" si="2"/>
        <v>-9.2303240740740744</v>
      </c>
      <c r="F43" s="29"/>
      <c r="G43" s="22"/>
      <c r="H43" s="22"/>
    </row>
    <row r="44" spans="1:9">
      <c r="A44" s="22" t="s">
        <v>29</v>
      </c>
      <c r="B44" s="34">
        <v>52</v>
      </c>
      <c r="C44" s="70">
        <v>2019</v>
      </c>
      <c r="D44" s="70">
        <v>1771</v>
      </c>
      <c r="E44" s="72">
        <f t="shared" si="2"/>
        <v>14.003387916431395</v>
      </c>
      <c r="F44" s="29"/>
      <c r="G44" s="22"/>
      <c r="H44" s="22"/>
    </row>
    <row r="45" spans="1:9" ht="22.5">
      <c r="A45" s="44" t="s">
        <v>17</v>
      </c>
      <c r="B45" s="34">
        <v>53</v>
      </c>
      <c r="C45" s="70">
        <v>1045</v>
      </c>
      <c r="D45" s="70">
        <v>734</v>
      </c>
      <c r="E45" s="72">
        <f t="shared" si="2"/>
        <v>42.370572207084464</v>
      </c>
      <c r="F45" s="29"/>
      <c r="G45" s="22"/>
      <c r="H45" s="22"/>
    </row>
    <row r="46" spans="1:9">
      <c r="A46" s="22" t="s">
        <v>30</v>
      </c>
      <c r="B46" s="34">
        <v>54</v>
      </c>
      <c r="C46" s="70">
        <v>3751</v>
      </c>
      <c r="D46" s="70">
        <v>2861</v>
      </c>
      <c r="E46" s="72">
        <f t="shared" si="2"/>
        <v>31.108004194337646</v>
      </c>
      <c r="F46" s="29"/>
      <c r="G46" s="22"/>
      <c r="H46" s="22"/>
    </row>
    <row r="47" spans="1:9">
      <c r="A47" s="22" t="s">
        <v>31</v>
      </c>
      <c r="B47" s="34"/>
      <c r="C47" s="70">
        <v>0</v>
      </c>
      <c r="D47" s="70">
        <v>7</v>
      </c>
      <c r="E47" s="72" t="str">
        <f t="shared" si="2"/>
        <v>-100</v>
      </c>
      <c r="F47" s="29"/>
      <c r="G47" s="22"/>
      <c r="H47" s="22"/>
    </row>
    <row r="48" spans="1:9">
      <c r="A48" s="28" t="s">
        <v>32</v>
      </c>
      <c r="B48" s="34">
        <v>55</v>
      </c>
      <c r="C48" s="70">
        <v>35</v>
      </c>
      <c r="D48" s="70">
        <v>53</v>
      </c>
      <c r="E48" s="72">
        <f t="shared" si="2"/>
        <v>-33.962264150943398</v>
      </c>
      <c r="F48" s="29"/>
      <c r="G48" s="22"/>
      <c r="H48" s="22"/>
    </row>
    <row r="49" spans="1:8">
      <c r="A49" s="28" t="s">
        <v>25</v>
      </c>
      <c r="B49" s="23">
        <v>55</v>
      </c>
      <c r="C49" s="70">
        <v>65</v>
      </c>
      <c r="D49" s="70">
        <v>43</v>
      </c>
      <c r="E49" s="72">
        <f t="shared" si="2"/>
        <v>51.162790697674424</v>
      </c>
      <c r="F49" s="31"/>
      <c r="G49" s="22"/>
      <c r="H49" s="22"/>
    </row>
    <row r="50" spans="1:8">
      <c r="A50" s="40" t="s">
        <v>33</v>
      </c>
      <c r="B50" s="40">
        <v>56</v>
      </c>
      <c r="C50" s="73">
        <v>294</v>
      </c>
      <c r="D50" s="73">
        <v>250</v>
      </c>
      <c r="E50" s="74">
        <f t="shared" si="2"/>
        <v>17.599999999999998</v>
      </c>
      <c r="F50" s="29"/>
      <c r="H50" s="22"/>
    </row>
    <row r="51" spans="1:8">
      <c r="A51" s="32" t="s">
        <v>34</v>
      </c>
      <c r="B51" s="35">
        <v>57</v>
      </c>
      <c r="C51" s="70"/>
      <c r="D51" s="70"/>
      <c r="E51" s="70"/>
      <c r="F51" s="29"/>
      <c r="G51" s="22"/>
      <c r="H51" s="22"/>
    </row>
    <row r="52" spans="1:8">
      <c r="A52" s="75" t="s">
        <v>35</v>
      </c>
      <c r="B52" s="23"/>
      <c r="C52" s="70">
        <v>2835</v>
      </c>
      <c r="D52" s="70">
        <v>1607</v>
      </c>
      <c r="E52" s="72">
        <f t="shared" ref="E52:E61" si="3">IF(D52=0,0,IF(C52=0,"-100",IF(ABS((C52-D52)/D52*100)&gt;100,"&gt;100",((C52-D52)/D52*100))))</f>
        <v>76.415681393901679</v>
      </c>
      <c r="F52" s="29"/>
      <c r="G52" s="22"/>
      <c r="H52" s="22"/>
    </row>
    <row r="53" spans="1:8">
      <c r="A53" s="75" t="s">
        <v>36</v>
      </c>
      <c r="B53" s="23"/>
      <c r="C53" s="70">
        <v>2589</v>
      </c>
      <c r="D53" s="70">
        <v>3332</v>
      </c>
      <c r="E53" s="72">
        <f t="shared" si="3"/>
        <v>-22.298919567827131</v>
      </c>
      <c r="F53" s="29"/>
      <c r="G53" s="76"/>
      <c r="H53" s="22"/>
    </row>
    <row r="54" spans="1:8">
      <c r="A54" s="75" t="s">
        <v>37</v>
      </c>
      <c r="B54" s="23"/>
      <c r="C54" s="70">
        <v>1081</v>
      </c>
      <c r="D54" s="70">
        <v>-1144</v>
      </c>
      <c r="E54" s="72" t="str">
        <f t="shared" si="3"/>
        <v>&gt;100</v>
      </c>
      <c r="F54" s="31"/>
      <c r="G54" s="76"/>
      <c r="H54" s="22"/>
    </row>
    <row r="55" spans="1:8">
      <c r="A55" s="75" t="s">
        <v>144</v>
      </c>
      <c r="B55" s="23"/>
      <c r="C55" s="70">
        <v>-722</v>
      </c>
      <c r="D55" s="70">
        <v>-404</v>
      </c>
      <c r="E55" s="72">
        <f t="shared" si="3"/>
        <v>78.712871287128721</v>
      </c>
      <c r="F55" s="29"/>
      <c r="G55" s="76"/>
      <c r="H55" s="22"/>
    </row>
    <row r="56" spans="1:8">
      <c r="A56" s="77" t="s">
        <v>38</v>
      </c>
      <c r="B56" s="40"/>
      <c r="C56" s="73">
        <v>-9</v>
      </c>
      <c r="D56" s="73">
        <v>-11</v>
      </c>
      <c r="E56" s="74">
        <f t="shared" si="3"/>
        <v>-18.181818181818183</v>
      </c>
      <c r="F56" s="29"/>
      <c r="G56" s="22"/>
      <c r="H56" s="22"/>
    </row>
    <row r="57" spans="1:8">
      <c r="A57" s="78" t="s">
        <v>39</v>
      </c>
      <c r="B57" s="79"/>
      <c r="C57" s="80">
        <f>SUM(C52:C56)</f>
        <v>5774</v>
      </c>
      <c r="D57" s="80">
        <f>SUM(D52:D56)</f>
        <v>3380</v>
      </c>
      <c r="E57" s="81">
        <f t="shared" si="3"/>
        <v>70.828402366863912</v>
      </c>
      <c r="F57" s="29"/>
      <c r="G57" s="22"/>
      <c r="H57" s="22"/>
    </row>
    <row r="58" spans="1:8">
      <c r="A58" s="82" t="s">
        <v>40</v>
      </c>
      <c r="B58" s="23"/>
      <c r="C58" s="70">
        <v>50</v>
      </c>
      <c r="D58" s="70">
        <v>50</v>
      </c>
      <c r="E58" s="72">
        <f t="shared" si="3"/>
        <v>0</v>
      </c>
      <c r="F58" s="29"/>
      <c r="G58" s="83"/>
      <c r="H58" s="22"/>
    </row>
    <row r="59" spans="1:8">
      <c r="A59" s="84" t="s">
        <v>41</v>
      </c>
      <c r="B59" s="40"/>
      <c r="C59" s="73">
        <v>14</v>
      </c>
      <c r="D59" s="73">
        <v>-68</v>
      </c>
      <c r="E59" s="74" t="str">
        <f>IF(D59=0,0,IF(C59=0,"-100",IF(ABS((C59-D59)/D59*100)&gt;100,"&gt;100",((C59-D59)/D59*100))))</f>
        <v>&gt;100</v>
      </c>
      <c r="F59" s="29"/>
      <c r="G59" s="22"/>
      <c r="H59" s="22"/>
    </row>
    <row r="60" spans="1:8" s="55" customFormat="1">
      <c r="A60" s="85"/>
      <c r="B60" s="86"/>
      <c r="C60" s="80">
        <f>C57+C58+C59</f>
        <v>5838</v>
      </c>
      <c r="D60" s="80">
        <f>D57+D58+D59</f>
        <v>3362</v>
      </c>
      <c r="E60" s="81">
        <f t="shared" si="3"/>
        <v>73.64663890541344</v>
      </c>
    </row>
    <row r="61" spans="1:8" ht="12" thickBot="1">
      <c r="A61" s="62" t="s">
        <v>42</v>
      </c>
      <c r="B61" s="87"/>
      <c r="C61" s="88">
        <v>139619</v>
      </c>
      <c r="D61" s="88">
        <f>D34+D35+D39+D44+D45+D46+D47+D48+D49+D50+D57+D58+D59</f>
        <v>154012</v>
      </c>
      <c r="E61" s="65">
        <f t="shared" si="3"/>
        <v>-9.3453756850115575</v>
      </c>
      <c r="F61" s="22"/>
      <c r="G61" s="22"/>
      <c r="H61" s="22"/>
    </row>
    <row r="62" spans="1:8" ht="12" thickTop="1">
      <c r="A62" s="75"/>
      <c r="F62" s="22"/>
      <c r="G62" s="22"/>
      <c r="H62" s="22"/>
    </row>
    <row r="63" spans="1:8" ht="25.5" customHeight="1">
      <c r="A63" s="194" t="s">
        <v>43</v>
      </c>
      <c r="B63" s="194"/>
      <c r="C63" s="194"/>
      <c r="D63" s="194"/>
      <c r="E63" s="194"/>
    </row>
    <row r="64" spans="1:8">
      <c r="A64" s="54"/>
      <c r="B64" s="54"/>
      <c r="C64" s="54"/>
      <c r="D64" s="54"/>
      <c r="E64" s="54"/>
    </row>
    <row r="65" spans="1:8">
      <c r="A65" s="1" t="s">
        <v>147</v>
      </c>
      <c r="F65" s="22"/>
      <c r="G65" s="22"/>
      <c r="H65" s="22"/>
    </row>
    <row r="66" spans="1:8">
      <c r="F66" s="22"/>
      <c r="G66" s="22"/>
      <c r="H66" s="22"/>
    </row>
    <row r="67" spans="1:8">
      <c r="F67" s="22"/>
      <c r="G67" s="22"/>
      <c r="H67" s="22"/>
    </row>
    <row r="68" spans="1:8">
      <c r="F68" s="22"/>
      <c r="G68" s="22"/>
      <c r="H68" s="22"/>
    </row>
    <row r="69" spans="1:8">
      <c r="F69" s="22"/>
      <c r="G69" s="22"/>
      <c r="H69" s="22"/>
    </row>
    <row r="70" spans="1:8">
      <c r="F70" s="22"/>
      <c r="G70" s="22"/>
      <c r="H70" s="22"/>
    </row>
    <row r="71" spans="1:8">
      <c r="F71" s="22"/>
      <c r="G71" s="22"/>
      <c r="H71" s="22"/>
    </row>
    <row r="72" spans="1:8">
      <c r="F72" s="22"/>
      <c r="G72" s="22"/>
      <c r="H72" s="22"/>
    </row>
    <row r="73" spans="1:8">
      <c r="F73" s="22"/>
      <c r="G73" s="22"/>
      <c r="H73" s="22"/>
    </row>
    <row r="74" spans="1:8">
      <c r="F74" s="22"/>
      <c r="G74" s="22"/>
      <c r="H74" s="22"/>
    </row>
    <row r="75" spans="1:8">
      <c r="F75" s="22"/>
      <c r="G75" s="22"/>
      <c r="H75" s="22"/>
    </row>
    <row r="76" spans="1:8">
      <c r="F76" s="22"/>
      <c r="G76" s="22"/>
      <c r="H76" s="22"/>
    </row>
    <row r="77" spans="1:8">
      <c r="F77" s="22"/>
      <c r="G77" s="22"/>
      <c r="H77" s="22"/>
    </row>
    <row r="78" spans="1:8">
      <c r="F78" s="22"/>
      <c r="G78" s="22"/>
      <c r="H78" s="22"/>
    </row>
    <row r="79" spans="1:8">
      <c r="F79" s="22"/>
      <c r="G79" s="22"/>
      <c r="H79" s="22"/>
    </row>
    <row r="80" spans="1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</sheetData>
  <mergeCells count="1">
    <mergeCell ref="A63:E63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sqref="A1:C1"/>
    </sheetView>
  </sheetViews>
  <sheetFormatPr baseColWidth="10" defaultColWidth="11.42578125" defaultRowHeight="11.25"/>
  <cols>
    <col min="1" max="1" width="36.28515625" style="149" customWidth="1"/>
    <col min="2" max="6" width="12.85546875" style="37" customWidth="1"/>
    <col min="7" max="7" width="12.85546875" style="146" customWidth="1"/>
    <col min="8" max="9" width="12.85546875" style="37" customWidth="1"/>
    <col min="10" max="10" width="12.85546875" style="146" customWidth="1"/>
    <col min="11" max="16384" width="11.42578125" style="37"/>
  </cols>
  <sheetData>
    <row r="1" spans="1:10" ht="27.75" customHeight="1">
      <c r="A1" s="197" t="s">
        <v>160</v>
      </c>
      <c r="B1" s="197"/>
      <c r="C1" s="197"/>
    </row>
    <row r="2" spans="1:10">
      <c r="A2" s="147"/>
      <c r="B2" s="148"/>
      <c r="C2" s="148"/>
      <c r="D2" s="148"/>
      <c r="E2" s="148"/>
      <c r="F2" s="148"/>
      <c r="G2" s="148" t="s">
        <v>69</v>
      </c>
      <c r="H2" s="148"/>
      <c r="I2" s="148"/>
      <c r="J2" s="148"/>
    </row>
    <row r="3" spans="1:10">
      <c r="B3" s="150"/>
      <c r="C3" s="150"/>
      <c r="D3" s="150"/>
      <c r="E3" s="150" t="s">
        <v>123</v>
      </c>
      <c r="F3" s="150" t="s">
        <v>70</v>
      </c>
      <c r="G3" s="150" t="s">
        <v>71</v>
      </c>
      <c r="H3" s="150" t="s">
        <v>72</v>
      </c>
      <c r="I3" s="150" t="s">
        <v>73</v>
      </c>
      <c r="J3" s="150"/>
    </row>
    <row r="4" spans="1:10">
      <c r="B4" s="151" t="s">
        <v>74</v>
      </c>
      <c r="C4" s="150"/>
      <c r="D4" s="150"/>
      <c r="E4" s="150" t="s">
        <v>124</v>
      </c>
      <c r="F4" s="150" t="s">
        <v>75</v>
      </c>
      <c r="G4" s="150" t="s">
        <v>76</v>
      </c>
      <c r="H4" s="150" t="s">
        <v>77</v>
      </c>
      <c r="I4" s="150" t="s">
        <v>78</v>
      </c>
      <c r="J4" s="150"/>
    </row>
    <row r="5" spans="1:10">
      <c r="B5" s="150" t="s">
        <v>80</v>
      </c>
      <c r="C5" s="150" t="s">
        <v>81</v>
      </c>
      <c r="D5" s="150" t="s">
        <v>82</v>
      </c>
      <c r="E5" s="150" t="s">
        <v>125</v>
      </c>
      <c r="F5" s="150" t="s">
        <v>83</v>
      </c>
      <c r="G5" s="150" t="s">
        <v>84</v>
      </c>
      <c r="H5" s="150" t="s">
        <v>85</v>
      </c>
      <c r="I5" s="150" t="s">
        <v>86</v>
      </c>
      <c r="J5" s="150" t="s">
        <v>79</v>
      </c>
    </row>
    <row r="6" spans="1:10" ht="12" thickBot="1">
      <c r="A6" s="152" t="s">
        <v>0</v>
      </c>
      <c r="B6" s="153" t="s">
        <v>87</v>
      </c>
      <c r="C6" s="153" t="s">
        <v>88</v>
      </c>
      <c r="D6" s="153" t="s">
        <v>89</v>
      </c>
      <c r="E6" s="153" t="s">
        <v>126</v>
      </c>
      <c r="F6" s="153" t="s">
        <v>90</v>
      </c>
      <c r="G6" s="153" t="s">
        <v>34</v>
      </c>
      <c r="H6" s="153" t="s">
        <v>91</v>
      </c>
      <c r="I6" s="153" t="s">
        <v>92</v>
      </c>
      <c r="J6" s="153" t="s">
        <v>34</v>
      </c>
    </row>
    <row r="7" spans="1:10" s="155" customFormat="1" ht="25.5" customHeight="1">
      <c r="A7" s="184" t="s">
        <v>150</v>
      </c>
      <c r="B7" s="154">
        <v>1607</v>
      </c>
      <c r="C7" s="154">
        <v>3332</v>
      </c>
      <c r="D7" s="154">
        <v>-1096</v>
      </c>
      <c r="E7" s="154">
        <v>-412</v>
      </c>
      <c r="F7" s="154">
        <v>-11</v>
      </c>
      <c r="G7" s="154">
        <f>SUM(B7:F7)</f>
        <v>3420</v>
      </c>
      <c r="H7" s="154">
        <v>50</v>
      </c>
      <c r="I7" s="154">
        <v>-66</v>
      </c>
      <c r="J7" s="154">
        <f>SUM(G7:I7)</f>
        <v>3404</v>
      </c>
    </row>
    <row r="8" spans="1:10" s="155" customFormat="1" ht="25.5" customHeight="1">
      <c r="A8" s="156" t="s">
        <v>138</v>
      </c>
      <c r="B8" s="157">
        <v>0</v>
      </c>
      <c r="C8" s="157">
        <v>0</v>
      </c>
      <c r="D8" s="157">
        <v>-48</v>
      </c>
      <c r="E8" s="157">
        <v>8</v>
      </c>
      <c r="F8" s="157">
        <v>0</v>
      </c>
      <c r="G8" s="157">
        <f>SUM(B8:F8)</f>
        <v>-40</v>
      </c>
      <c r="H8" s="157">
        <v>0</v>
      </c>
      <c r="I8" s="157">
        <v>-2</v>
      </c>
      <c r="J8" s="157">
        <f>+SUM(G8:I8)</f>
        <v>-42</v>
      </c>
    </row>
    <row r="9" spans="1:10" s="155" customFormat="1" ht="25.5" customHeight="1">
      <c r="A9" s="181" t="s">
        <v>151</v>
      </c>
      <c r="B9" s="154">
        <f>+B7+B8</f>
        <v>1607</v>
      </c>
      <c r="C9" s="154">
        <f t="shared" ref="C9:I9" si="0">+C7+C8</f>
        <v>3332</v>
      </c>
      <c r="D9" s="154">
        <f t="shared" si="0"/>
        <v>-1144</v>
      </c>
      <c r="E9" s="154">
        <f t="shared" si="0"/>
        <v>-404</v>
      </c>
      <c r="F9" s="154">
        <f t="shared" si="0"/>
        <v>-11</v>
      </c>
      <c r="G9" s="154">
        <f t="shared" si="0"/>
        <v>3380</v>
      </c>
      <c r="H9" s="154">
        <f t="shared" si="0"/>
        <v>50</v>
      </c>
      <c r="I9" s="154">
        <f t="shared" si="0"/>
        <v>-68</v>
      </c>
      <c r="J9" s="154">
        <f t="shared" ref="J9:J22" si="1">SUM(G9:I9)</f>
        <v>3362</v>
      </c>
    </row>
    <row r="10" spans="1:10" s="155" customFormat="1" ht="25.5" customHeight="1">
      <c r="A10" s="158" t="s">
        <v>6</v>
      </c>
      <c r="B10" s="157">
        <v>0</v>
      </c>
      <c r="C10" s="157">
        <v>0</v>
      </c>
      <c r="D10" s="157">
        <v>-75</v>
      </c>
      <c r="E10" s="157">
        <v>0</v>
      </c>
      <c r="F10" s="157">
        <v>0</v>
      </c>
      <c r="G10" s="157">
        <f t="shared" ref="G10:G16" si="2">SUM(B10:F10)</f>
        <v>-75</v>
      </c>
      <c r="H10" s="157">
        <v>0</v>
      </c>
      <c r="I10" s="157">
        <v>6</v>
      </c>
      <c r="J10" s="157">
        <f t="shared" si="1"/>
        <v>-69</v>
      </c>
    </row>
    <row r="11" spans="1:10" s="155" customFormat="1" ht="25.5" customHeight="1">
      <c r="A11" s="158" t="s">
        <v>122</v>
      </c>
      <c r="B11" s="157">
        <v>0</v>
      </c>
      <c r="C11" s="157">
        <v>0</v>
      </c>
      <c r="D11" s="157">
        <v>0</v>
      </c>
      <c r="E11" s="157">
        <v>167</v>
      </c>
      <c r="F11" s="157">
        <v>0</v>
      </c>
      <c r="G11" s="157">
        <f t="shared" si="2"/>
        <v>167</v>
      </c>
      <c r="H11" s="157">
        <v>0</v>
      </c>
      <c r="I11" s="157">
        <v>0</v>
      </c>
      <c r="J11" s="157">
        <f t="shared" si="1"/>
        <v>167</v>
      </c>
    </row>
    <row r="12" spans="1:10" s="155" customFormat="1" ht="25.5" customHeight="1">
      <c r="A12" s="158" t="s">
        <v>135</v>
      </c>
      <c r="B12" s="157">
        <v>0</v>
      </c>
      <c r="C12" s="157">
        <v>0</v>
      </c>
      <c r="D12" s="157">
        <v>0</v>
      </c>
      <c r="E12" s="157">
        <v>11</v>
      </c>
      <c r="F12" s="157">
        <v>0</v>
      </c>
      <c r="G12" s="157">
        <f t="shared" si="2"/>
        <v>11</v>
      </c>
      <c r="H12" s="157">
        <v>0</v>
      </c>
      <c r="I12" s="157">
        <v>0</v>
      </c>
      <c r="J12" s="157">
        <f t="shared" si="1"/>
        <v>11</v>
      </c>
    </row>
    <row r="13" spans="1:10" s="155" customFormat="1" ht="45">
      <c r="A13" s="158" t="s">
        <v>136</v>
      </c>
      <c r="B13" s="157">
        <v>0</v>
      </c>
      <c r="C13" s="157">
        <v>0</v>
      </c>
      <c r="D13" s="157">
        <v>0</v>
      </c>
      <c r="E13" s="157">
        <v>-135</v>
      </c>
      <c r="F13" s="157">
        <v>0</v>
      </c>
      <c r="G13" s="157">
        <f t="shared" si="2"/>
        <v>-135</v>
      </c>
      <c r="H13" s="157">
        <v>0</v>
      </c>
      <c r="I13" s="157">
        <v>0</v>
      </c>
      <c r="J13" s="157">
        <f t="shared" si="1"/>
        <v>-135</v>
      </c>
    </row>
    <row r="14" spans="1:10" s="155" customFormat="1" ht="25.5" customHeight="1">
      <c r="A14" s="158" t="s">
        <v>60</v>
      </c>
      <c r="B14" s="157">
        <v>0</v>
      </c>
      <c r="C14" s="157">
        <v>0</v>
      </c>
      <c r="D14" s="157">
        <v>0</v>
      </c>
      <c r="E14" s="157">
        <v>-358</v>
      </c>
      <c r="F14" s="157">
        <v>0</v>
      </c>
      <c r="G14" s="157">
        <f t="shared" si="2"/>
        <v>-358</v>
      </c>
      <c r="H14" s="157">
        <v>0</v>
      </c>
      <c r="I14" s="157">
        <v>0</v>
      </c>
      <c r="J14" s="157">
        <f t="shared" si="1"/>
        <v>-358</v>
      </c>
    </row>
    <row r="15" spans="1:10" s="155" customFormat="1" ht="25.5" customHeight="1">
      <c r="A15" s="158" t="s">
        <v>137</v>
      </c>
      <c r="B15" s="157">
        <v>0</v>
      </c>
      <c r="C15" s="157">
        <v>0</v>
      </c>
      <c r="D15" s="157">
        <v>0</v>
      </c>
      <c r="E15" s="157">
        <v>0</v>
      </c>
      <c r="F15" s="157">
        <v>2</v>
      </c>
      <c r="G15" s="157">
        <f t="shared" si="2"/>
        <v>2</v>
      </c>
      <c r="H15" s="157">
        <v>0</v>
      </c>
      <c r="I15" s="157">
        <v>0</v>
      </c>
      <c r="J15" s="157">
        <f t="shared" si="1"/>
        <v>2</v>
      </c>
    </row>
    <row r="16" spans="1:10" s="155" customFormat="1" ht="25.5" customHeight="1">
      <c r="A16" s="158" t="s">
        <v>61</v>
      </c>
      <c r="B16" s="157">
        <v>0</v>
      </c>
      <c r="C16" s="157">
        <v>0</v>
      </c>
      <c r="D16" s="157">
        <v>0</v>
      </c>
      <c r="E16" s="157">
        <v>-14</v>
      </c>
      <c r="F16" s="157">
        <v>0</v>
      </c>
      <c r="G16" s="157">
        <f t="shared" si="2"/>
        <v>-14</v>
      </c>
      <c r="H16" s="157">
        <v>0</v>
      </c>
      <c r="I16" s="157">
        <v>0</v>
      </c>
      <c r="J16" s="157">
        <f t="shared" si="1"/>
        <v>-14</v>
      </c>
    </row>
    <row r="17" spans="1:10" s="191" customFormat="1" ht="25.5" customHeight="1">
      <c r="A17" s="158" t="s">
        <v>65</v>
      </c>
      <c r="B17" s="157">
        <f>SUM(B11:B16)</f>
        <v>0</v>
      </c>
      <c r="C17" s="157">
        <f t="shared" ref="C17:I17" si="3">SUM(C11:C16)</f>
        <v>0</v>
      </c>
      <c r="D17" s="157">
        <f t="shared" si="3"/>
        <v>0</v>
      </c>
      <c r="E17" s="157">
        <v>-329</v>
      </c>
      <c r="F17" s="157">
        <f t="shared" si="3"/>
        <v>2</v>
      </c>
      <c r="G17" s="157">
        <f t="shared" si="3"/>
        <v>-327</v>
      </c>
      <c r="H17" s="157">
        <f t="shared" si="3"/>
        <v>0</v>
      </c>
      <c r="I17" s="157">
        <f t="shared" si="3"/>
        <v>0</v>
      </c>
      <c r="J17" s="157">
        <f t="shared" si="1"/>
        <v>-327</v>
      </c>
    </row>
    <row r="18" spans="1:10" s="155" customFormat="1" ht="25.5" customHeight="1">
      <c r="A18" s="187" t="s">
        <v>66</v>
      </c>
      <c r="B18" s="154">
        <f>SUM(B10+B17)</f>
        <v>0</v>
      </c>
      <c r="C18" s="154">
        <f t="shared" ref="C18:I18" si="4">SUM(C10+C17)</f>
        <v>0</v>
      </c>
      <c r="D18" s="154">
        <f t="shared" si="4"/>
        <v>-75</v>
      </c>
      <c r="E18" s="154">
        <f t="shared" si="4"/>
        <v>-329</v>
      </c>
      <c r="F18" s="154">
        <f t="shared" si="4"/>
        <v>2</v>
      </c>
      <c r="G18" s="154">
        <f t="shared" si="4"/>
        <v>-402</v>
      </c>
      <c r="H18" s="154">
        <f t="shared" si="4"/>
        <v>0</v>
      </c>
      <c r="I18" s="154">
        <f t="shared" si="4"/>
        <v>6</v>
      </c>
      <c r="J18" s="154">
        <f>SUM(G18:I18)</f>
        <v>-396</v>
      </c>
    </row>
    <row r="19" spans="1:10" s="155" customFormat="1" ht="25.5" customHeight="1">
      <c r="A19" s="158" t="s">
        <v>149</v>
      </c>
      <c r="B19" s="157">
        <v>1228</v>
      </c>
      <c r="C19" s="157">
        <v>-743</v>
      </c>
      <c r="D19" s="157">
        <v>2350</v>
      </c>
      <c r="E19" s="157">
        <v>0</v>
      </c>
      <c r="F19" s="157">
        <v>0</v>
      </c>
      <c r="G19" s="157">
        <v>2835</v>
      </c>
      <c r="H19" s="157">
        <v>0</v>
      </c>
      <c r="I19" s="157">
        <v>0</v>
      </c>
      <c r="J19" s="157">
        <f t="shared" si="1"/>
        <v>2835</v>
      </c>
    </row>
    <row r="20" spans="1:10" s="155" customFormat="1" ht="25.5" customHeight="1">
      <c r="A20" s="158" t="s">
        <v>93</v>
      </c>
      <c r="B20" s="157">
        <v>0</v>
      </c>
      <c r="C20" s="157">
        <v>0</v>
      </c>
      <c r="D20" s="157">
        <v>-31</v>
      </c>
      <c r="E20" s="157">
        <v>-1</v>
      </c>
      <c r="F20" s="157">
        <v>0</v>
      </c>
      <c r="G20" s="157">
        <v>-32</v>
      </c>
      <c r="H20" s="157">
        <v>0</v>
      </c>
      <c r="I20" s="157">
        <v>76</v>
      </c>
      <c r="J20" s="157">
        <f t="shared" si="1"/>
        <v>44</v>
      </c>
    </row>
    <row r="21" spans="1:10" s="155" customFormat="1" ht="25.5" customHeight="1">
      <c r="A21" s="158" t="s">
        <v>94</v>
      </c>
      <c r="B21" s="157">
        <v>0</v>
      </c>
      <c r="C21" s="157">
        <v>0</v>
      </c>
      <c r="D21" s="157">
        <v>-19</v>
      </c>
      <c r="E21" s="157">
        <v>12</v>
      </c>
      <c r="F21" s="157">
        <v>0</v>
      </c>
      <c r="G21" s="157">
        <v>-7</v>
      </c>
      <c r="H21" s="157">
        <v>0</v>
      </c>
      <c r="I21" s="157">
        <v>0</v>
      </c>
      <c r="J21" s="157">
        <f t="shared" si="1"/>
        <v>-7</v>
      </c>
    </row>
    <row r="22" spans="1:10" s="155" customFormat="1" ht="25.5" customHeight="1" thickBot="1">
      <c r="A22" s="159" t="s">
        <v>152</v>
      </c>
      <c r="B22" s="160">
        <f>+B9+B18+B19+B20+B21</f>
        <v>2835</v>
      </c>
      <c r="C22" s="160">
        <f t="shared" ref="C22:I22" si="5">+C9+C18+C19+C20+C21</f>
        <v>2589</v>
      </c>
      <c r="D22" s="160">
        <f t="shared" si="5"/>
        <v>1081</v>
      </c>
      <c r="E22" s="160">
        <f t="shared" si="5"/>
        <v>-722</v>
      </c>
      <c r="F22" s="160">
        <f t="shared" si="5"/>
        <v>-9</v>
      </c>
      <c r="G22" s="160">
        <f t="shared" si="5"/>
        <v>5774</v>
      </c>
      <c r="H22" s="160">
        <f t="shared" si="5"/>
        <v>50</v>
      </c>
      <c r="I22" s="160">
        <f t="shared" si="5"/>
        <v>14</v>
      </c>
      <c r="J22" s="160">
        <f t="shared" si="1"/>
        <v>5838</v>
      </c>
    </row>
    <row r="28" spans="1:10">
      <c r="A28" s="147"/>
      <c r="B28" s="148"/>
      <c r="C28" s="148"/>
      <c r="D28" s="148"/>
      <c r="E28" s="148"/>
      <c r="F28" s="148"/>
      <c r="G28" s="148" t="s">
        <v>69</v>
      </c>
      <c r="H28" s="148"/>
      <c r="I28" s="148"/>
      <c r="J28" s="148"/>
    </row>
    <row r="29" spans="1:10">
      <c r="B29" s="150"/>
      <c r="C29" s="150"/>
      <c r="D29" s="150"/>
      <c r="E29" s="150" t="s">
        <v>123</v>
      </c>
      <c r="F29" s="150" t="s">
        <v>70</v>
      </c>
      <c r="G29" s="150" t="s">
        <v>71</v>
      </c>
      <c r="H29" s="150" t="s">
        <v>72</v>
      </c>
      <c r="I29" s="150" t="s">
        <v>73</v>
      </c>
      <c r="J29" s="150"/>
    </row>
    <row r="30" spans="1:10">
      <c r="B30" s="151" t="s">
        <v>74</v>
      </c>
      <c r="C30" s="150"/>
      <c r="D30" s="150"/>
      <c r="E30" s="150" t="s">
        <v>124</v>
      </c>
      <c r="F30" s="150" t="s">
        <v>75</v>
      </c>
      <c r="G30" s="150" t="s">
        <v>76</v>
      </c>
      <c r="H30" s="150" t="s">
        <v>77</v>
      </c>
      <c r="I30" s="150" t="s">
        <v>78</v>
      </c>
      <c r="J30" s="150"/>
    </row>
    <row r="31" spans="1:10">
      <c r="B31" s="150" t="s">
        <v>80</v>
      </c>
      <c r="C31" s="150" t="s">
        <v>81</v>
      </c>
      <c r="D31" s="150" t="s">
        <v>82</v>
      </c>
      <c r="E31" s="150" t="s">
        <v>125</v>
      </c>
      <c r="F31" s="150" t="s">
        <v>83</v>
      </c>
      <c r="G31" s="150" t="s">
        <v>84</v>
      </c>
      <c r="H31" s="150" t="s">
        <v>85</v>
      </c>
      <c r="I31" s="150" t="s">
        <v>86</v>
      </c>
      <c r="J31" s="150" t="s">
        <v>79</v>
      </c>
    </row>
    <row r="32" spans="1:10" ht="12" thickBot="1">
      <c r="A32" s="152" t="s">
        <v>0</v>
      </c>
      <c r="B32" s="153" t="s">
        <v>87</v>
      </c>
      <c r="C32" s="153" t="s">
        <v>88</v>
      </c>
      <c r="D32" s="153" t="s">
        <v>153</v>
      </c>
      <c r="E32" s="153" t="s">
        <v>154</v>
      </c>
      <c r="F32" s="153" t="s">
        <v>90</v>
      </c>
      <c r="G32" s="153" t="s">
        <v>34</v>
      </c>
      <c r="H32" s="153" t="s">
        <v>91</v>
      </c>
      <c r="I32" s="153" t="s">
        <v>92</v>
      </c>
      <c r="J32" s="153" t="s">
        <v>34</v>
      </c>
    </row>
    <row r="33" spans="1:10" s="155" customFormat="1" ht="25.5" customHeight="1">
      <c r="A33" s="184" t="s">
        <v>132</v>
      </c>
      <c r="B33" s="154">
        <v>1607</v>
      </c>
      <c r="C33" s="154">
        <v>3332</v>
      </c>
      <c r="D33" s="154">
        <v>983</v>
      </c>
      <c r="E33" s="154">
        <v>316</v>
      </c>
      <c r="F33" s="154">
        <v>-10</v>
      </c>
      <c r="G33" s="154">
        <v>6228</v>
      </c>
      <c r="H33" s="154">
        <v>50</v>
      </c>
      <c r="I33" s="154">
        <v>-61</v>
      </c>
      <c r="J33" s="154">
        <f>SUM(G33:I33)</f>
        <v>6217</v>
      </c>
    </row>
    <row r="34" spans="1:10" s="191" customFormat="1" ht="25.5" customHeight="1">
      <c r="A34" s="190" t="s">
        <v>127</v>
      </c>
      <c r="B34" s="157">
        <v>0</v>
      </c>
      <c r="C34" s="157">
        <v>0</v>
      </c>
      <c r="D34" s="157">
        <v>283</v>
      </c>
      <c r="E34" s="157">
        <v>-484</v>
      </c>
      <c r="F34" s="157"/>
      <c r="G34" s="157">
        <v>-201</v>
      </c>
      <c r="H34" s="157">
        <v>0</v>
      </c>
      <c r="I34" s="157">
        <v>0</v>
      </c>
      <c r="J34" s="157">
        <f>+SUM(G34:I34)</f>
        <v>-201</v>
      </c>
    </row>
    <row r="35" spans="1:10" s="155" customFormat="1" ht="25.5" customHeight="1">
      <c r="A35" s="156" t="s">
        <v>138</v>
      </c>
      <c r="B35" s="157">
        <v>0</v>
      </c>
      <c r="C35" s="157">
        <v>0</v>
      </c>
      <c r="D35" s="157">
        <v>0</v>
      </c>
      <c r="E35" s="157">
        <v>6</v>
      </c>
      <c r="F35" s="157">
        <v>0</v>
      </c>
      <c r="G35" s="157">
        <f t="shared" ref="G35:G43" si="6">SUM(B35:F35)</f>
        <v>6</v>
      </c>
      <c r="H35" s="157">
        <v>0</v>
      </c>
      <c r="I35" s="157">
        <v>0</v>
      </c>
      <c r="J35" s="157">
        <f>+SUM(G35:I35)</f>
        <v>6</v>
      </c>
    </row>
    <row r="36" spans="1:10" s="155" customFormat="1" ht="25.5" customHeight="1">
      <c r="A36" s="181" t="s">
        <v>128</v>
      </c>
      <c r="B36" s="154">
        <f>+B33+B34+B35</f>
        <v>1607</v>
      </c>
      <c r="C36" s="154">
        <f t="shared" ref="C36:I36" si="7">+C33+C34+C35</f>
        <v>3332</v>
      </c>
      <c r="D36" s="154">
        <f t="shared" si="7"/>
        <v>1266</v>
      </c>
      <c r="E36" s="154">
        <f t="shared" si="7"/>
        <v>-162</v>
      </c>
      <c r="F36" s="154">
        <f t="shared" si="7"/>
        <v>-10</v>
      </c>
      <c r="G36" s="154">
        <f t="shared" si="7"/>
        <v>6033</v>
      </c>
      <c r="H36" s="154">
        <f t="shared" si="7"/>
        <v>50</v>
      </c>
      <c r="I36" s="154">
        <f t="shared" si="7"/>
        <v>-61</v>
      </c>
      <c r="J36" s="154">
        <f t="shared" ref="J36:J48" si="8">SUM(G36:I36)</f>
        <v>6022</v>
      </c>
    </row>
    <row r="37" spans="1:10" s="155" customFormat="1" ht="25.5" customHeight="1">
      <c r="A37" s="158" t="s">
        <v>6</v>
      </c>
      <c r="B37" s="157">
        <v>0</v>
      </c>
      <c r="C37" s="157">
        <v>0</v>
      </c>
      <c r="D37" s="157">
        <v>-2362</v>
      </c>
      <c r="E37" s="157">
        <v>0</v>
      </c>
      <c r="F37" s="157">
        <v>0</v>
      </c>
      <c r="G37" s="157">
        <f t="shared" si="6"/>
        <v>-2362</v>
      </c>
      <c r="H37" s="157">
        <v>0</v>
      </c>
      <c r="I37" s="157">
        <v>-42</v>
      </c>
      <c r="J37" s="157">
        <f t="shared" si="8"/>
        <v>-2404</v>
      </c>
    </row>
    <row r="38" spans="1:10" s="155" customFormat="1" ht="25.5" customHeight="1">
      <c r="A38" s="158" t="s">
        <v>122</v>
      </c>
      <c r="B38" s="157">
        <v>0</v>
      </c>
      <c r="C38" s="157">
        <v>0</v>
      </c>
      <c r="D38" s="157">
        <v>0</v>
      </c>
      <c r="E38" s="157">
        <v>-152</v>
      </c>
      <c r="F38" s="157">
        <v>0</v>
      </c>
      <c r="G38" s="157">
        <f t="shared" si="6"/>
        <v>-152</v>
      </c>
      <c r="H38" s="157">
        <v>0</v>
      </c>
      <c r="I38" s="157">
        <v>0</v>
      </c>
      <c r="J38" s="157">
        <f t="shared" si="8"/>
        <v>-152</v>
      </c>
    </row>
    <row r="39" spans="1:10" s="155" customFormat="1" ht="25.5" customHeight="1">
      <c r="A39" s="158" t="s">
        <v>135</v>
      </c>
      <c r="B39" s="157">
        <v>0</v>
      </c>
      <c r="C39" s="157">
        <v>0</v>
      </c>
      <c r="D39" s="157">
        <v>0</v>
      </c>
      <c r="E39" s="157">
        <v>-35</v>
      </c>
      <c r="F39" s="157">
        <v>0</v>
      </c>
      <c r="G39" s="157">
        <f t="shared" si="6"/>
        <v>-35</v>
      </c>
      <c r="H39" s="157">
        <v>0</v>
      </c>
      <c r="I39" s="157">
        <v>0</v>
      </c>
      <c r="J39" s="157">
        <f t="shared" si="8"/>
        <v>-35</v>
      </c>
    </row>
    <row r="40" spans="1:10" s="155" customFormat="1" ht="45">
      <c r="A40" s="158" t="s">
        <v>136</v>
      </c>
      <c r="B40" s="157">
        <v>0</v>
      </c>
      <c r="C40" s="157">
        <v>0</v>
      </c>
      <c r="D40" s="157">
        <v>0</v>
      </c>
      <c r="E40" s="157">
        <v>-36</v>
      </c>
      <c r="F40" s="157"/>
      <c r="G40" s="157">
        <v>-36</v>
      </c>
      <c r="H40" s="157">
        <v>0</v>
      </c>
      <c r="I40" s="157">
        <v>0</v>
      </c>
      <c r="J40" s="157">
        <f t="shared" si="8"/>
        <v>-36</v>
      </c>
    </row>
    <row r="41" spans="1:10" s="155" customFormat="1" ht="21" customHeight="1">
      <c r="A41" s="158" t="s">
        <v>60</v>
      </c>
      <c r="B41" s="157">
        <v>0</v>
      </c>
      <c r="C41" s="157">
        <v>0</v>
      </c>
      <c r="D41" s="157">
        <v>0</v>
      </c>
      <c r="E41" s="157">
        <v>-21</v>
      </c>
      <c r="F41" s="157">
        <v>0</v>
      </c>
      <c r="G41" s="157">
        <f t="shared" si="6"/>
        <v>-21</v>
      </c>
      <c r="H41" s="157">
        <v>0</v>
      </c>
      <c r="I41" s="157">
        <v>0</v>
      </c>
      <c r="J41" s="157">
        <f t="shared" si="8"/>
        <v>-21</v>
      </c>
    </row>
    <row r="42" spans="1:10" s="155" customFormat="1" ht="22.5">
      <c r="A42" s="158" t="s">
        <v>137</v>
      </c>
      <c r="B42" s="157">
        <v>0</v>
      </c>
      <c r="C42" s="157">
        <v>0</v>
      </c>
      <c r="D42" s="157">
        <v>0</v>
      </c>
      <c r="E42" s="157">
        <v>0</v>
      </c>
      <c r="F42" s="157">
        <v>-1</v>
      </c>
      <c r="G42" s="157">
        <f t="shared" si="6"/>
        <v>-1</v>
      </c>
      <c r="H42" s="157">
        <v>0</v>
      </c>
      <c r="I42" s="157">
        <v>0</v>
      </c>
      <c r="J42" s="157">
        <f t="shared" si="8"/>
        <v>-1</v>
      </c>
    </row>
    <row r="43" spans="1:10" s="155" customFormat="1" ht="25.5" customHeight="1">
      <c r="A43" s="158" t="s">
        <v>61</v>
      </c>
      <c r="B43" s="157">
        <v>0</v>
      </c>
      <c r="C43" s="157">
        <v>0</v>
      </c>
      <c r="D43" s="157">
        <v>0</v>
      </c>
      <c r="E43" s="157">
        <v>-1</v>
      </c>
      <c r="F43" s="157">
        <v>0</v>
      </c>
      <c r="G43" s="157">
        <f t="shared" si="6"/>
        <v>-1</v>
      </c>
      <c r="H43" s="157">
        <v>0</v>
      </c>
      <c r="I43" s="157">
        <v>0</v>
      </c>
      <c r="J43" s="157">
        <f t="shared" si="8"/>
        <v>-1</v>
      </c>
    </row>
    <row r="44" spans="1:10" s="155" customFormat="1" ht="25.5" customHeight="1">
      <c r="A44" s="158" t="s">
        <v>65</v>
      </c>
      <c r="B44" s="157">
        <f t="shared" ref="B44:I44" si="9">SUM(B38:B43)</f>
        <v>0</v>
      </c>
      <c r="C44" s="157">
        <f t="shared" si="9"/>
        <v>0</v>
      </c>
      <c r="D44" s="157">
        <f t="shared" si="9"/>
        <v>0</v>
      </c>
      <c r="E44" s="157">
        <f t="shared" si="9"/>
        <v>-245</v>
      </c>
      <c r="F44" s="157">
        <f t="shared" si="9"/>
        <v>-1</v>
      </c>
      <c r="G44" s="157">
        <f t="shared" si="9"/>
        <v>-246</v>
      </c>
      <c r="H44" s="157">
        <f t="shared" si="9"/>
        <v>0</v>
      </c>
      <c r="I44" s="157">
        <f t="shared" si="9"/>
        <v>0</v>
      </c>
      <c r="J44" s="157">
        <f t="shared" si="8"/>
        <v>-246</v>
      </c>
    </row>
    <row r="45" spans="1:10" s="155" customFormat="1" ht="25.5" customHeight="1">
      <c r="A45" s="187" t="s">
        <v>66</v>
      </c>
      <c r="B45" s="154">
        <f t="shared" ref="B45:I45" si="10">SUM(B37+B44)</f>
        <v>0</v>
      </c>
      <c r="C45" s="154">
        <f>SUM(C37+C44)</f>
        <v>0</v>
      </c>
      <c r="D45" s="154">
        <f t="shared" si="10"/>
        <v>-2362</v>
      </c>
      <c r="E45" s="154">
        <f t="shared" si="10"/>
        <v>-245</v>
      </c>
      <c r="F45" s="154">
        <f t="shared" si="10"/>
        <v>-1</v>
      </c>
      <c r="G45" s="154">
        <f t="shared" si="10"/>
        <v>-2608</v>
      </c>
      <c r="H45" s="154">
        <f t="shared" si="10"/>
        <v>0</v>
      </c>
      <c r="I45" s="154">
        <f t="shared" si="10"/>
        <v>-42</v>
      </c>
      <c r="J45" s="154">
        <f t="shared" si="8"/>
        <v>-2650</v>
      </c>
    </row>
    <row r="46" spans="1:10" s="155" customFormat="1" ht="25.5" customHeight="1">
      <c r="A46" s="158" t="s">
        <v>93</v>
      </c>
      <c r="B46" s="157">
        <v>0</v>
      </c>
      <c r="C46" s="157">
        <v>0</v>
      </c>
      <c r="D46" s="157">
        <v>-42</v>
      </c>
      <c r="E46" s="157">
        <v>0</v>
      </c>
      <c r="F46" s="157">
        <v>0</v>
      </c>
      <c r="G46" s="157">
        <v>-42</v>
      </c>
      <c r="H46" s="157">
        <v>0</v>
      </c>
      <c r="I46" s="157">
        <v>35</v>
      </c>
      <c r="J46" s="157">
        <f t="shared" si="8"/>
        <v>-7</v>
      </c>
    </row>
    <row r="47" spans="1:10" s="155" customFormat="1" ht="25.5" customHeight="1">
      <c r="A47" s="158" t="s">
        <v>94</v>
      </c>
      <c r="B47" s="157">
        <v>0</v>
      </c>
      <c r="C47" s="157">
        <v>0</v>
      </c>
      <c r="D47" s="157">
        <v>-6</v>
      </c>
      <c r="E47" s="157">
        <v>3</v>
      </c>
      <c r="F47" s="157">
        <v>0</v>
      </c>
      <c r="G47" s="157">
        <v>-3</v>
      </c>
      <c r="H47" s="157">
        <v>0</v>
      </c>
      <c r="I47" s="157">
        <v>0</v>
      </c>
      <c r="J47" s="157">
        <f t="shared" si="8"/>
        <v>-3</v>
      </c>
    </row>
    <row r="48" spans="1:10" s="155" customFormat="1" ht="25.5" customHeight="1" thickBot="1">
      <c r="A48" s="159" t="s">
        <v>134</v>
      </c>
      <c r="B48" s="160">
        <f>+B36+B45+B46+B47</f>
        <v>1607</v>
      </c>
      <c r="C48" s="160">
        <f>+C36+C45+C46+C47</f>
        <v>3332</v>
      </c>
      <c r="D48" s="160">
        <f>+D36+D45+D46+D47</f>
        <v>-1144</v>
      </c>
      <c r="E48" s="160">
        <f>+E36+E45+E46+E47</f>
        <v>-404</v>
      </c>
      <c r="F48" s="160">
        <f>+F36+F45+F46+F47</f>
        <v>-11</v>
      </c>
      <c r="G48" s="160">
        <f>SUM(B48:F48)</f>
        <v>3380</v>
      </c>
      <c r="H48" s="160">
        <f>+H36+H45+H46+H47</f>
        <v>50</v>
      </c>
      <c r="I48" s="160">
        <f>+I36+I45+I46+I47</f>
        <v>-68</v>
      </c>
      <c r="J48" s="160">
        <f t="shared" si="8"/>
        <v>3362</v>
      </c>
    </row>
    <row r="50" spans="1:1" ht="11.25" customHeight="1">
      <c r="A50" s="1" t="s">
        <v>43</v>
      </c>
    </row>
    <row r="51" spans="1:1" ht="11.25" customHeight="1">
      <c r="A51" s="1" t="s">
        <v>159</v>
      </c>
    </row>
    <row r="52" spans="1:1" ht="11.25" customHeight="1">
      <c r="A52" s="1"/>
    </row>
    <row r="53" spans="1:1" ht="11.25" customHeight="1">
      <c r="A53" s="1" t="s">
        <v>147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ignoredErrors>
    <ignoredError sqref="J9 G9 J35 G48 G36" formula="1"/>
    <ignoredError sqref="J8 J10:J11" formula="1" formulaRange="1"/>
    <ignoredError sqref="B17 C17:D17 J19:J21 B44:J44 J46:J47 J33 F17:I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Übersicht</vt:lpstr>
      <vt:lpstr>GuV</vt:lpstr>
      <vt:lpstr>Gesamtergebnisrechnung</vt:lpstr>
      <vt:lpstr>Bilanz</vt:lpstr>
      <vt:lpstr>EK Veränderungsrechnung</vt:lpstr>
      <vt:lpstr>Bilanz!Druckbereich</vt:lpstr>
      <vt:lpstr>Gesamtergebnisrechnung!Druckbereich</vt:lpstr>
      <vt:lpstr>GuV!Druckbereich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Bialas, Svenja</dc:creator>
  <cp:lastModifiedBy>Breit, Thomas</cp:lastModifiedBy>
  <cp:lastPrinted>2019-04-04T05:54:46Z</cp:lastPrinted>
  <dcterms:created xsi:type="dcterms:W3CDTF">2013-04-24T12:16:31Z</dcterms:created>
  <dcterms:modified xsi:type="dcterms:W3CDTF">2020-03-26T09:57:07Z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{E7287CBB-61B4-4457-BE5B-27B7195C9862}</vt:lpwstr>
  </property>
</Properties>
</file>